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rtin.taal\Dropbox (RBE)\RBE Team Folder\4. Hanked\2024\2024H004 Hankelepingu 2022-K089 muutmise otsuse ettepanek nr 2\Lepingumuudatus\"/>
    </mc:Choice>
  </mc:AlternateContent>
  <xr:revisionPtr revIDLastSave="0" documentId="13_ncr:1_{838E22D6-20F1-41F0-AB25-E2CE696913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gadiECO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6" i="8" l="1"/>
  <c r="M65" i="8"/>
  <c r="M57" i="8"/>
  <c r="M54" i="8"/>
  <c r="M55" i="8"/>
  <c r="M56" i="8"/>
  <c r="M8" i="8" l="1"/>
  <c r="M85" i="8" l="1"/>
  <c r="M90" i="8" l="1"/>
  <c r="M91" i="8" s="1"/>
  <c r="M84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70" i="8"/>
  <c r="M69" i="8"/>
  <c r="M64" i="8"/>
  <c r="M63" i="8"/>
  <c r="M62" i="8"/>
  <c r="M61" i="8"/>
  <c r="M53" i="8"/>
  <c r="M48" i="8"/>
  <c r="M49" i="8"/>
  <c r="M50" i="8"/>
  <c r="M51" i="8"/>
  <c r="M52" i="8"/>
  <c r="M47" i="8"/>
  <c r="M46" i="8"/>
  <c r="M45" i="8"/>
  <c r="M44" i="8"/>
  <c r="M43" i="8"/>
  <c r="M38" i="8"/>
  <c r="M39" i="8" s="1"/>
  <c r="M32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16" i="8"/>
  <c r="M15" i="8"/>
  <c r="M33" i="8" l="1"/>
  <c r="M9" i="8" l="1"/>
  <c r="M10" i="8" s="1"/>
</calcChain>
</file>

<file path=xl/sharedStrings.xml><?xml version="1.0" encoding="utf-8"?>
<sst xmlns="http://schemas.openxmlformats.org/spreadsheetml/2006/main" count="405" uniqueCount="150">
  <si>
    <t>Makse-artikkel / Payment article</t>
  </si>
  <si>
    <t>Töö nimetus</t>
  </si>
  <si>
    <t>Work item</t>
  </si>
  <si>
    <t>Märkused / Notes</t>
  </si>
  <si>
    <t>RBR-Type_number mudelis / RBR-Type_number in model</t>
  </si>
  <si>
    <t>RBR-OCC kood mudelis / RBR-OCC code in model</t>
  </si>
  <si>
    <t>TRAM teetööde tehnilise kirjelduse kood</t>
  </si>
  <si>
    <t>Uniclass kood / Uniclass code</t>
  </si>
  <si>
    <t>RBR-VolSysZone mudelis / RBR-VolSysZone in model (Site_ID)</t>
  </si>
  <si>
    <t>Ühik / Unit</t>
  </si>
  <si>
    <t>Maht / Quantity</t>
  </si>
  <si>
    <t>Ühikhind / Unit Price</t>
  </si>
  <si>
    <t>Summa / Sum</t>
  </si>
  <si>
    <t>KULULOEND / BILL OF QUANTITIES</t>
  </si>
  <si>
    <t xml:space="preserve">Ehituse töövõtu lepingu nr: </t>
  </si>
  <si>
    <t xml:space="preserve">Objekti nimetus: </t>
  </si>
  <si>
    <t>KOKKU / TOTAL</t>
  </si>
  <si>
    <t>käibemaks 20% / VAT (value added tax ) 20%</t>
  </si>
  <si>
    <t>KOKKU käibemaksuga 20% / 
TOTAL, VAT included 20%</t>
  </si>
  <si>
    <t>KULUTUSED Nr.1: ÜLDISED / EXPENSE no.1: GENERAL</t>
  </si>
  <si>
    <t>Load, kindlustused, garantiid</t>
  </si>
  <si>
    <t>Permits, insurance, guarantees</t>
  </si>
  <si>
    <t>-</t>
  </si>
  <si>
    <t>obj</t>
  </si>
  <si>
    <t>Tööprogrammi, kvaliteediplaani, keskkonnajuhtimiskava jne koostamine ja vajadusel uuendamine. Lepingu täitmise ja tööde dokumenteerimine.</t>
  </si>
  <si>
    <t>Creating and updating work program, quality plan, risk plan, envoironmental management plan. Documentation of works.</t>
  </si>
  <si>
    <t>Dokumentatsiooni hoidmise keskkonna tagamine. Tööde dokumenteerimine.</t>
  </si>
  <si>
    <t>Ensuring environment for documentation</t>
  </si>
  <si>
    <t>Videos, aerial photos, newsletters</t>
  </si>
  <si>
    <t>Ajutine liikluskorraldus (sh infotahvlid, liikluskorraldusprojekt ja kaamerad)</t>
  </si>
  <si>
    <t>Temporary traffic management (including site sign, project for temporary traffic management and cameras)</t>
  </si>
  <si>
    <t>Objekti geodeetilise kohtvõrgu ja piketaaži rajamine ja hooldamine, töömaa välja märkimine</t>
  </si>
  <si>
    <t>Setting up and updating local geodetical grid. Staking of construction area</t>
  </si>
  <si>
    <t>Ajutised teed, platsid, laod sh algse olukorra taastamine</t>
  </si>
  <si>
    <t>Temporary roads and storage areas including restoring initial state</t>
  </si>
  <si>
    <t>Objektikontorid sh tellija ja järelevalve kontorid</t>
  </si>
  <si>
    <t>Site offices including offices for contractor and supervisor</t>
  </si>
  <si>
    <t>Ajutised konstruktsioonid, ajutine vee pumpamine ja juhtimine</t>
  </si>
  <si>
    <t>Temporary works and structures, water pumping</t>
  </si>
  <si>
    <t>Ajutine piirdeaed</t>
  </si>
  <si>
    <t>Temporary fence</t>
  </si>
  <si>
    <t>Muud ajutised tööd</t>
  </si>
  <si>
    <t>Other temporary works</t>
  </si>
  <si>
    <t>Proovivõtt ja katsetamine</t>
  </si>
  <si>
    <t>Sampling and testing</t>
  </si>
  <si>
    <t>Betoonsegu survetugevuse katsetamine</t>
  </si>
  <si>
    <t>Compressive strength testing of concrete mix</t>
  </si>
  <si>
    <t>Betoonsegu külmakindluse katsetamine</t>
  </si>
  <si>
    <t>Frost resistance testing of concrete mix</t>
  </si>
  <si>
    <t>Summa kantud kokkuvõttesse / Sum transferred to Total</t>
  </si>
  <si>
    <t>KULUTUSED Nr.2: EHITUSOBJEKTI ETTEVALMISTAMINE / EXPENSE no.2: CONSTRUCTION PREPARATION WORKS</t>
  </si>
  <si>
    <r>
      <t>m</t>
    </r>
    <r>
      <rPr>
        <vertAlign val="superscript"/>
        <sz val="11"/>
        <rFont val="Calibri"/>
        <family val="2"/>
        <scheme val="minor"/>
      </rPr>
      <t>2</t>
    </r>
  </si>
  <si>
    <t>m</t>
  </si>
  <si>
    <t>KULUTUSED Nr.3: MULLATÖÖD / EXPENSE no.3: SOIL AND EMBANKEMENT WORKS;</t>
  </si>
  <si>
    <t>m3</t>
  </si>
  <si>
    <t>m²</t>
  </si>
  <si>
    <t>KULUTUSED Nr.5: TRUUBID JA VEEVIIMARID, DRENAAŽ / EXPENSE no.5: CULVERTS AND DRAINAGE CHANNELS, DRAINAGE</t>
  </si>
  <si>
    <t>m2</t>
  </si>
  <si>
    <t>KULUTUSED Nr.6: KONSTRUKTSIOONID / EXPENSE no.6 STRUCTURES</t>
  </si>
  <si>
    <t>KULUTUSED Nr.9: MAASTIKUKUJUNDUSTÖÖD / EXPENSE no.9: LANDSCAPING</t>
  </si>
  <si>
    <t>Tagadi ökodukti ehitus</t>
  </si>
  <si>
    <t>BR0790</t>
  </si>
  <si>
    <t>Preparation BIM technical design (including the Landscaping of ecoduct)</t>
  </si>
  <si>
    <t>BIM tööprojektide koostamine ja kooskõlastamine (sh. maastikukujundusprojekt)</t>
  </si>
  <si>
    <t>Videod, aerofotod, infolehed</t>
  </si>
  <si>
    <t>Juurdepääsuteede korrashoid</t>
  </si>
  <si>
    <t>Maintenance of  access roads</t>
  </si>
  <si>
    <t>Muud tööd</t>
  </si>
  <si>
    <t>Other works</t>
  </si>
  <si>
    <t>Ehitusmaa ala puhastamine (puude-põõsaste eemaldamine ja juurimine, prahi eemaldamine jne).</t>
  </si>
  <si>
    <t>Construction area clean-up (grubbing, bush and shrub removal, clean-up)</t>
  </si>
  <si>
    <t>Kasvupinnase eemaldamine taaskasutuseks (taimkatte taastamine, nõlvakaitse, püsiv või ajutine ladestamine vms)</t>
  </si>
  <si>
    <t>Topsoil removal for reusing (re-vegetation, slope protection, disposal temporary or permanent, etc)</t>
  </si>
  <si>
    <t>Geotekstiil (eraldav funktsioon)</t>
  </si>
  <si>
    <t>Kasvupinnase paigaldamine. Juurdeveetav materjal</t>
  </si>
  <si>
    <t>Geotextile (separating function)</t>
  </si>
  <si>
    <t>Topsoil fill for re-vegetation, slope protection etc. Imported material</t>
  </si>
  <si>
    <t>Topsoil fill for re-vegetation, slope protection etc. Excavated material</t>
  </si>
  <si>
    <t>Kasvupinnase paigaldamine. Kohapealne materjal</t>
  </si>
  <si>
    <t>Grass on the slopes with TRM</t>
  </si>
  <si>
    <t>Kohale toodud materjalist tagasitäide ökodukti sees</t>
  </si>
  <si>
    <t>Fill inside ecoduct from imported material</t>
  </si>
  <si>
    <t>Drenaažipiluga PVC äravoolutoru, läbimõõt 160 mm koos killustikupadja ja filtreerimisfunktiooniga geotekstiiliga</t>
  </si>
  <si>
    <t xml:space="preserve"> PVC drain pipe, slotted, diameter 160 mm with crushed stone pad and geotextile with filtering function</t>
  </si>
  <si>
    <t>Ökodukti vundamentide ehitus (sh tehnoloogiline alus, maanduspaigaldis, vuugid, muudatustest tulenevad tööd)</t>
  </si>
  <si>
    <t>Construction of ecoduct foundations (incl. technological base, earthing and bonding installation, joints, works resulting from changes)</t>
  </si>
  <si>
    <t>Ökodukti seinte ehitus (sh tehnoloogiline alus, maanduspaigaldis, vuugid, muudatustest tulenevad tööd)</t>
  </si>
  <si>
    <t>Construction of ecoduct walls (incl. technological base, earthing and bonding installation, joints, works resulting from changes)</t>
  </si>
  <si>
    <t>Ökodukti lae ehitus (sh tehnoloogiline alus, maanduspaigaldis, vuugid, muudatustest tulenevad tööd)</t>
  </si>
  <si>
    <t>Construction of ecoduct vault (incl. technological base, earthing and bonding installation, joints, works resulting from changes)</t>
  </si>
  <si>
    <t>Hüdroisolastioon. Bituumenvõõp kahes kihis.</t>
  </si>
  <si>
    <t>Waterproofing. Bitumen coating. Two-handed application</t>
  </si>
  <si>
    <t>Hüdroisolastioon. Bituumenrullmaterjal</t>
  </si>
  <si>
    <t>Waterproofing. Bituminous welded sheets</t>
  </si>
  <si>
    <t>Drenaaži komposiitplaadid</t>
  </si>
  <si>
    <t>Geotekstiil (torkekaitse)</t>
  </si>
  <si>
    <t>Piirdeaed. Vundamendid.</t>
  </si>
  <si>
    <t>Piirdeaed. Postid.</t>
  </si>
  <si>
    <t>Piirdead. Soklipaneelid.</t>
  </si>
  <si>
    <t>Piirdeaed. Puitosa.</t>
  </si>
  <si>
    <t>Ökodukti maandus ja potensiaaliühtlustus</t>
  </si>
  <si>
    <t>Betoonpindade katmine grafitikaitsega</t>
  </si>
  <si>
    <t>Puitpiirde maandus ja potentsiaaliühtlustus</t>
  </si>
  <si>
    <t>Drainage composite board</t>
  </si>
  <si>
    <t>Geotextile non-woven (anti puncture protection)</t>
  </si>
  <si>
    <t>Fence. Foundations.</t>
  </si>
  <si>
    <t>Fence. Posts.</t>
  </si>
  <si>
    <t>Fence. Plinth panels.</t>
  </si>
  <si>
    <t>Fence. Wooden panels.</t>
  </si>
  <si>
    <t>Earthing and bonding of the ecoduct</t>
  </si>
  <si>
    <t>Anti-graffiti treatment of concrete surfaces</t>
  </si>
  <si>
    <t>Earthing and bonding of wooden fence</t>
  </si>
  <si>
    <t>Maastikukujundustööd ökodukil</t>
  </si>
  <si>
    <t>Setting out of planting bed and seeding slopes</t>
  </si>
  <si>
    <t>tk /pcs</t>
  </si>
  <si>
    <t>Tugimüüride raudbetoonitööd - vundamendid (sh kõik muudatustest tulenevad tööd)</t>
  </si>
  <si>
    <t>Tugimüüride raudbetoonitööd - seinad (sh kõik muudatustest tulenevad tööd)</t>
  </si>
  <si>
    <t>Reinforced concrete works for retaining walls - foundations (including all works from alterations)</t>
  </si>
  <si>
    <t>Reinforced concrete works for retaining walls - walls (including all works from alterations)</t>
  </si>
  <si>
    <t>Eelvalatud betoontoru läbimõõduga 1600mm (sh tehnoloogiline alus, sängituskiht)</t>
  </si>
  <si>
    <t>Precast concrete pipe of diameter 1600mm (incl. technological base, setting)</t>
  </si>
  <si>
    <t>Nõlvakindlustuse tugipruss</t>
  </si>
  <si>
    <t>Nõlvade betoonkivi kindlustus</t>
  </si>
  <si>
    <t>Nõlvade kindlustamine murukattega (sh TRM)</t>
  </si>
  <si>
    <t>Slope protection foundations</t>
  </si>
  <si>
    <t xml:space="preserve">Concrete block pitching </t>
  </si>
  <si>
    <t>BR0789</t>
  </si>
  <si>
    <t>Juurdepääsutee ehitus hooldustee OR075002 asukoha ning selle korrashoid</t>
  </si>
  <si>
    <t>Construction of the access road to the location of the maintenance road OR075002 and its maintenance</t>
  </si>
  <si>
    <t>2022-H073</t>
  </si>
  <si>
    <t>Rajatise väljakaeve. Pehme pinnase väljakaeve ehituses uuesti kasutamiseks.</t>
  </si>
  <si>
    <t>Täide väljaspool ökodukti. Kohapealt väljakaevatud ja juurdeveetav materjal</t>
  </si>
  <si>
    <t>Structure excavation. Soft soil excavation for reuse.</t>
  </si>
  <si>
    <t>Fill outside ecoduct. Excavated and imported material.</t>
  </si>
  <si>
    <t>Rajatise tagasitäide väljaspool ökodukti kuni rajatise väljakaeve algpinnale</t>
  </si>
  <si>
    <t>Structure backfill outside ecoduct to start suface of structure excavation.</t>
  </si>
  <si>
    <t>Betoonkaevud De160 dreentorule.</t>
  </si>
  <si>
    <t>Concrete manhole for De160 drainpipe.</t>
  </si>
  <si>
    <t>Redel ja restluuk betoonkaevule</t>
  </si>
  <si>
    <t>Ladder and  grillcover for concrete manhole</t>
  </si>
  <si>
    <t>BR0791</t>
  </si>
  <si>
    <t>Tugimüüride ümberprojekteerimine ja ehitus</t>
  </si>
  <si>
    <t>Redesigning and construction of retaining walls (including all works from alterations)</t>
  </si>
  <si>
    <t>Nõlvade betoonkivi lahenduse ringi projekteerimine</t>
  </si>
  <si>
    <t>Re-design of concrete block pitching</t>
  </si>
  <si>
    <t>kogusumma</t>
  </si>
  <si>
    <t>Kivikindlustuse tööde kallinemine seoses mahu vähenemisega</t>
  </si>
  <si>
    <t>Betoonkivi paksuse muutmine (8cm asemel 6cm)</t>
  </si>
  <si>
    <t>Change of concrete block thickness (from 8cm to 6cm)</t>
  </si>
  <si>
    <t xml:space="preserve">Extra work costs due fewer works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</si>
</sst>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7" fillId="0" borderId="0" applyFont="0" applyFill="0" applyBorder="0" applyAlignment="0" applyProtection="0"/>
  </cellStyleXfs>
  <cellXfs count="191">
    <xf numFmtId="0" fontId="0" fillId="0" borderId="0" xfId="0"/>
    <xf numFmtId="0" fontId="2" fillId="0" borderId="16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1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20" xfId="0" quotePrefix="1" applyFont="1" applyBorder="1" applyAlignment="1">
      <alignment horizontal="center"/>
    </xf>
    <xf numFmtId="3" fontId="0" fillId="0" borderId="3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2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2" fillId="0" borderId="23" xfId="0" applyFont="1" applyBorder="1" applyAlignment="1">
      <alignment horizontal="right" wrapText="1"/>
    </xf>
    <xf numFmtId="0" fontId="2" fillId="0" borderId="23" xfId="0" applyFont="1" applyBorder="1"/>
    <xf numFmtId="0" fontId="2" fillId="0" borderId="26" xfId="0" applyFont="1" applyBorder="1" applyAlignment="1">
      <alignment horizontal="right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37" xfId="0" quotePrefix="1" applyFont="1" applyBorder="1" applyAlignment="1">
      <alignment horizontal="center"/>
    </xf>
    <xf numFmtId="0" fontId="2" fillId="0" borderId="26" xfId="0" applyFont="1" applyBorder="1"/>
    <xf numFmtId="4" fontId="2" fillId="0" borderId="39" xfId="0" applyNumberFormat="1" applyFont="1" applyBorder="1" applyAlignment="1">
      <alignment horizontal="right" vertical="center" wrapText="1"/>
    </xf>
    <xf numFmtId="0" fontId="1" fillId="0" borderId="43" xfId="0" applyFont="1" applyBorder="1" applyAlignment="1">
      <alignment horizontal="center"/>
    </xf>
    <xf numFmtId="0" fontId="1" fillId="0" borderId="29" xfId="0" applyFont="1" applyBorder="1" applyAlignment="1">
      <alignment wrapText="1"/>
    </xf>
    <xf numFmtId="0" fontId="1" fillId="0" borderId="34" xfId="0" applyFont="1" applyBorder="1" applyAlignment="1">
      <alignment wrapText="1"/>
    </xf>
    <xf numFmtId="3" fontId="1" fillId="0" borderId="34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43" fontId="1" fillId="0" borderId="3" xfId="2" applyFont="1" applyBorder="1" applyAlignment="1">
      <alignment horizontal="center" vertical="center" wrapText="1"/>
    </xf>
    <xf numFmtId="43" fontId="1" fillId="0" borderId="4" xfId="2" applyFont="1" applyBorder="1" applyAlignment="1">
      <alignment horizontal="right" vertical="center" wrapText="1"/>
    </xf>
    <xf numFmtId="43" fontId="1" fillId="0" borderId="1" xfId="2" applyFont="1" applyBorder="1" applyAlignment="1">
      <alignment horizontal="center" vertical="center" wrapText="1"/>
    </xf>
    <xf numFmtId="43" fontId="1" fillId="0" borderId="6" xfId="2" applyFont="1" applyBorder="1" applyAlignment="1">
      <alignment horizontal="right" vertical="center" wrapText="1"/>
    </xf>
    <xf numFmtId="43" fontId="1" fillId="0" borderId="41" xfId="2" applyFont="1" applyBorder="1" applyAlignment="1">
      <alignment horizontal="center" vertical="center" wrapText="1"/>
    </xf>
    <xf numFmtId="43" fontId="1" fillId="0" borderId="42" xfId="2" applyFont="1" applyBorder="1" applyAlignment="1">
      <alignment horizontal="right" vertical="center" wrapText="1"/>
    </xf>
    <xf numFmtId="43" fontId="2" fillId="0" borderId="39" xfId="2" applyFont="1" applyBorder="1" applyAlignment="1">
      <alignment horizontal="right" vertical="center" wrapText="1"/>
    </xf>
    <xf numFmtId="43" fontId="1" fillId="0" borderId="34" xfId="2" applyFont="1" applyBorder="1" applyAlignment="1">
      <alignment horizontal="center" vertical="center" wrapText="1"/>
    </xf>
    <xf numFmtId="43" fontId="1" fillId="0" borderId="31" xfId="2" applyFont="1" applyBorder="1" applyAlignment="1">
      <alignment horizontal="right" vertical="center" wrapText="1"/>
    </xf>
    <xf numFmtId="43" fontId="1" fillId="0" borderId="1" xfId="2" applyFont="1" applyBorder="1" applyAlignment="1">
      <alignment horizontal="left" vertical="center" wrapText="1"/>
    </xf>
    <xf numFmtId="43" fontId="1" fillId="0" borderId="1" xfId="2" applyFont="1" applyFill="1" applyBorder="1" applyAlignment="1">
      <alignment horizontal="center" vertical="center" wrapText="1"/>
    </xf>
    <xf numFmtId="43" fontId="1" fillId="0" borderId="6" xfId="2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3" fontId="4" fillId="0" borderId="6" xfId="2" applyFont="1" applyBorder="1" applyAlignment="1">
      <alignment horizontal="right" vertical="center" wrapText="1"/>
    </xf>
    <xf numFmtId="43" fontId="4" fillId="0" borderId="1" xfId="2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3" fontId="4" fillId="0" borderId="0" xfId="2" applyFont="1" applyBorder="1" applyAlignment="1">
      <alignment horizontal="center" vertical="center" wrapText="1"/>
    </xf>
    <xf numFmtId="43" fontId="4" fillId="0" borderId="0" xfId="2" applyFont="1" applyBorder="1" applyAlignment="1">
      <alignment horizontal="right" vertical="center" wrapText="1"/>
    </xf>
    <xf numFmtId="164" fontId="1" fillId="0" borderId="0" xfId="0" applyNumberFormat="1" applyFont="1"/>
    <xf numFmtId="0" fontId="2" fillId="0" borderId="38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0" xfId="0" applyFont="1" applyAlignment="1">
      <alignment horizontal="left"/>
    </xf>
    <xf numFmtId="4" fontId="2" fillId="0" borderId="8" xfId="0" applyNumberFormat="1" applyFont="1" applyBorder="1" applyAlignment="1">
      <alignment horizontal="right" wrapText="1"/>
    </xf>
    <xf numFmtId="4" fontId="2" fillId="0" borderId="22" xfId="0" applyNumberFormat="1" applyFont="1" applyBorder="1" applyAlignment="1">
      <alignment horizontal="right" wrapText="1"/>
    </xf>
    <xf numFmtId="4" fontId="2" fillId="0" borderId="11" xfId="0" applyNumberFormat="1" applyFont="1" applyBorder="1" applyAlignment="1">
      <alignment horizontal="right" wrapText="1"/>
    </xf>
    <xf numFmtId="4" fontId="1" fillId="0" borderId="9" xfId="0" applyNumberFormat="1" applyFont="1" applyBorder="1" applyAlignment="1">
      <alignment horizontal="right" wrapText="1"/>
    </xf>
    <xf numFmtId="4" fontId="1" fillId="0" borderId="23" xfId="0" applyNumberFormat="1" applyFont="1" applyBorder="1" applyAlignment="1">
      <alignment horizontal="right" wrapText="1"/>
    </xf>
    <xf numFmtId="4" fontId="1" fillId="0" borderId="12" xfId="0" applyNumberFormat="1" applyFont="1" applyBorder="1" applyAlignment="1">
      <alignment horizontal="right" wrapText="1"/>
    </xf>
    <xf numFmtId="4" fontId="2" fillId="0" borderId="10" xfId="0" applyNumberFormat="1" applyFont="1" applyBorder="1" applyAlignment="1">
      <alignment horizontal="right" wrapText="1"/>
    </xf>
    <xf numFmtId="4" fontId="2" fillId="0" borderId="24" xfId="0" applyNumberFormat="1" applyFont="1" applyBorder="1" applyAlignment="1">
      <alignment horizontal="right" wrapText="1"/>
    </xf>
    <xf numFmtId="4" fontId="2" fillId="0" borderId="13" xfId="0" applyNumberFormat="1" applyFont="1" applyBorder="1" applyAlignment="1">
      <alignment horizontal="right" wrapText="1"/>
    </xf>
    <xf numFmtId="0" fontId="1" fillId="0" borderId="37" xfId="0" quotePrefix="1" applyFont="1" applyFill="1" applyBorder="1" applyAlignment="1">
      <alignment horizontal="center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" fontId="8" fillId="0" borderId="5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3" fontId="4" fillId="0" borderId="46" xfId="0" applyNumberFormat="1" applyFont="1" applyBorder="1" applyAlignment="1">
      <alignment horizontal="center" vertical="center" wrapText="1"/>
    </xf>
    <xf numFmtId="43" fontId="4" fillId="0" borderId="46" xfId="2" applyFont="1" applyBorder="1" applyAlignment="1">
      <alignment horizontal="center" vertical="center" wrapText="1"/>
    </xf>
    <xf numFmtId="43" fontId="4" fillId="0" borderId="7" xfId="2" applyFont="1" applyBorder="1" applyAlignment="1">
      <alignment horizontal="right" vertical="center" wrapText="1"/>
    </xf>
    <xf numFmtId="0" fontId="4" fillId="0" borderId="48" xfId="0" applyFont="1" applyBorder="1" applyAlignment="1">
      <alignment horizontal="center" vertical="center" wrapText="1"/>
    </xf>
    <xf numFmtId="0" fontId="1" fillId="0" borderId="6" xfId="0" applyFont="1" applyBorder="1"/>
    <xf numFmtId="0" fontId="4" fillId="0" borderId="45" xfId="0" applyFont="1" applyBorder="1" applyAlignment="1">
      <alignment wrapText="1"/>
    </xf>
    <xf numFmtId="0" fontId="4" fillId="0" borderId="46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3" fontId="1" fillId="0" borderId="1" xfId="2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indent="1"/>
    </xf>
  </cellXfs>
  <cellStyles count="3">
    <cellStyle name="Comma" xfId="2" builtinId="3"/>
    <cellStyle name="Normal" xfId="0" builtinId="0"/>
    <cellStyle name="Normal 3" xfId="1" xr:uid="{F28B546C-6731-4D2D-AB34-145BD80E8483}"/>
  </cellStyles>
  <dxfs count="0"/>
  <tableStyles count="1" defaultTableStyle="TableStyleMedium2" defaultPivotStyle="PivotStyleLight16">
    <tableStyle name="Invisible" pivot="0" table="0" count="0" xr9:uid="{F0580873-F062-4D28-9177-D089B31E1F6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02600-AA3D-46A8-AC24-91E8F920D942}">
  <dimension ref="A1:R91"/>
  <sheetViews>
    <sheetView tabSelected="1" zoomScale="80" zoomScaleNormal="80" workbookViewId="0">
      <pane ySplit="1" topLeftCell="A2" activePane="bottomLeft" state="frozen"/>
      <selection pane="bottomLeft" activeCell="M8" sqref="M8"/>
    </sheetView>
  </sheetViews>
  <sheetFormatPr defaultColWidth="9.140625" defaultRowHeight="15" x14ac:dyDescent="0.25"/>
  <cols>
    <col min="1" max="1" width="9.42578125" style="13" customWidth="1"/>
    <col min="2" max="3" width="57.140625" style="14" customWidth="1"/>
    <col min="4" max="4" width="30" style="15" customWidth="1"/>
    <col min="5" max="6" width="11.42578125" style="15" customWidth="1"/>
    <col min="7" max="7" width="18.42578125" style="15" bestFit="1" customWidth="1"/>
    <col min="8" max="8" width="18.85546875" style="15" customWidth="1"/>
    <col min="9" max="9" width="15.5703125" style="15" customWidth="1"/>
    <col min="10" max="10" width="13.28515625" style="15" customWidth="1"/>
    <col min="11" max="11" width="10.42578125" style="29" customWidth="1"/>
    <col min="12" max="12" width="11.7109375" style="39" bestFit="1" customWidth="1"/>
    <col min="13" max="13" width="15.85546875" style="40" customWidth="1"/>
    <col min="14" max="17" width="9.140625" style="2"/>
    <col min="18" max="18" width="12.7109375" style="2" bestFit="1" customWidth="1"/>
    <col min="19" max="16384" width="9.140625" style="2"/>
  </cols>
  <sheetData>
    <row r="1" spans="1:13" ht="120.75" thickBot="1" x14ac:dyDescent="0.3">
      <c r="A1" s="24" t="s">
        <v>0</v>
      </c>
      <c r="B1" s="4" t="s">
        <v>1</v>
      </c>
      <c r="C1" s="5" t="s">
        <v>2</v>
      </c>
      <c r="D1" s="1" t="s">
        <v>3</v>
      </c>
      <c r="E1" s="4" t="s">
        <v>4</v>
      </c>
      <c r="F1" s="1" t="s">
        <v>5</v>
      </c>
      <c r="G1" s="25" t="s">
        <v>6</v>
      </c>
      <c r="H1" s="5" t="s">
        <v>7</v>
      </c>
      <c r="I1" s="24" t="s">
        <v>8</v>
      </c>
      <c r="J1" s="4" t="s">
        <v>9</v>
      </c>
      <c r="K1" s="26" t="s">
        <v>10</v>
      </c>
      <c r="L1" s="7" t="s">
        <v>11</v>
      </c>
      <c r="M1" s="8" t="s">
        <v>12</v>
      </c>
    </row>
    <row r="3" spans="1:13" s="3" customFormat="1" x14ac:dyDescent="0.25">
      <c r="A3" s="141" t="s">
        <v>13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5" spans="1:13" s="3" customFormat="1" x14ac:dyDescent="0.25">
      <c r="A5" s="50"/>
      <c r="B5" s="73" t="s">
        <v>14</v>
      </c>
      <c r="C5" s="76" t="s">
        <v>129</v>
      </c>
      <c r="D5" s="48"/>
      <c r="E5" s="43"/>
      <c r="F5" s="43"/>
      <c r="G5" s="43"/>
      <c r="H5" s="43"/>
      <c r="I5" s="43"/>
      <c r="J5" s="43"/>
      <c r="K5" s="27"/>
      <c r="L5" s="31"/>
      <c r="M5" s="36"/>
    </row>
    <row r="6" spans="1:13" s="3" customFormat="1" x14ac:dyDescent="0.25">
      <c r="A6" s="50"/>
      <c r="B6" s="71" t="s">
        <v>15</v>
      </c>
      <c r="C6" s="72" t="s">
        <v>60</v>
      </c>
      <c r="D6" s="48"/>
      <c r="E6" s="43"/>
      <c r="F6" s="43"/>
      <c r="G6" s="43"/>
      <c r="H6" s="43"/>
      <c r="I6" s="43"/>
      <c r="J6" s="43"/>
      <c r="K6" s="27"/>
      <c r="L6" s="31"/>
      <c r="M6" s="36"/>
    </row>
    <row r="7" spans="1:13" s="3" customFormat="1" ht="15.75" thickBot="1" x14ac:dyDescent="0.3">
      <c r="A7" s="50"/>
      <c r="B7" s="21"/>
      <c r="D7" s="48"/>
      <c r="E7" s="43"/>
      <c r="F7" s="43"/>
      <c r="G7" s="43"/>
      <c r="H7" s="43"/>
      <c r="I7" s="43"/>
      <c r="J7" s="43"/>
      <c r="K7" s="27"/>
      <c r="L7" s="31"/>
      <c r="M7" s="36"/>
    </row>
    <row r="8" spans="1:13" s="3" customFormat="1" ht="15" customHeight="1" x14ac:dyDescent="0.25">
      <c r="A8" s="50"/>
      <c r="B8" s="21"/>
      <c r="C8" s="16"/>
      <c r="D8" s="47"/>
      <c r="E8" s="32"/>
      <c r="F8" s="32"/>
      <c r="G8" s="32"/>
      <c r="H8" s="142" t="s">
        <v>16</v>
      </c>
      <c r="I8" s="143"/>
      <c r="J8" s="143"/>
      <c r="K8" s="143"/>
      <c r="L8" s="144"/>
      <c r="M8" s="123">
        <f>M33+M39+M57+M65+M86+M91</f>
        <v>5118398.3800000008</v>
      </c>
    </row>
    <row r="9" spans="1:13" ht="15" customHeight="1" x14ac:dyDescent="0.25">
      <c r="C9" s="17"/>
      <c r="D9" s="49"/>
      <c r="E9" s="39"/>
      <c r="F9" s="39"/>
      <c r="G9" s="39"/>
      <c r="H9" s="145" t="s">
        <v>17</v>
      </c>
      <c r="I9" s="146"/>
      <c r="J9" s="146"/>
      <c r="K9" s="146"/>
      <c r="L9" s="147"/>
      <c r="M9" s="124">
        <f>M8*0.2</f>
        <v>1023679.6760000002</v>
      </c>
    </row>
    <row r="10" spans="1:13" s="3" customFormat="1" ht="15.75" customHeight="1" thickBot="1" x14ac:dyDescent="0.3">
      <c r="A10" s="50"/>
      <c r="B10" s="21"/>
      <c r="C10" s="18"/>
      <c r="D10" s="47"/>
      <c r="E10" s="32"/>
      <c r="F10" s="32"/>
      <c r="G10" s="32"/>
      <c r="H10" s="148" t="s">
        <v>18</v>
      </c>
      <c r="I10" s="149"/>
      <c r="J10" s="149"/>
      <c r="K10" s="149"/>
      <c r="L10" s="150"/>
      <c r="M10" s="125">
        <f>M8+M9</f>
        <v>6142078.0560000008</v>
      </c>
    </row>
    <row r="11" spans="1:13" s="3" customFormat="1" x14ac:dyDescent="0.25">
      <c r="A11" s="50"/>
      <c r="B11" s="21"/>
      <c r="C11" s="18"/>
      <c r="D11" s="47"/>
      <c r="E11" s="32"/>
      <c r="F11" s="32"/>
      <c r="G11" s="32"/>
      <c r="H11" s="32"/>
      <c r="I11" s="32"/>
      <c r="J11" s="32"/>
      <c r="K11" s="27"/>
      <c r="L11" s="33"/>
      <c r="M11" s="33"/>
    </row>
    <row r="13" spans="1:13" s="3" customFormat="1" ht="15.75" thickBot="1" x14ac:dyDescent="0.3">
      <c r="A13" s="51" t="s">
        <v>19</v>
      </c>
      <c r="B13" s="21"/>
      <c r="D13" s="48"/>
      <c r="E13" s="43"/>
      <c r="F13" s="43"/>
      <c r="G13" s="43"/>
      <c r="H13" s="43"/>
      <c r="I13" s="43"/>
      <c r="J13" s="43"/>
      <c r="K13" s="27"/>
      <c r="L13" s="31"/>
      <c r="M13" s="36"/>
    </row>
    <row r="14" spans="1:13" s="9" customFormat="1" ht="120.75" thickBot="1" x14ac:dyDescent="0.3">
      <c r="A14" s="24" t="s">
        <v>0</v>
      </c>
      <c r="B14" s="56" t="s">
        <v>1</v>
      </c>
      <c r="C14" s="57" t="s">
        <v>2</v>
      </c>
      <c r="D14" s="58" t="s">
        <v>3</v>
      </c>
      <c r="E14" s="56" t="s">
        <v>4</v>
      </c>
      <c r="F14" s="58" t="s">
        <v>5</v>
      </c>
      <c r="G14" s="56" t="s">
        <v>6</v>
      </c>
      <c r="H14" s="58" t="s">
        <v>7</v>
      </c>
      <c r="I14" s="60" t="s">
        <v>8</v>
      </c>
      <c r="J14" s="59" t="s">
        <v>9</v>
      </c>
      <c r="K14" s="61" t="s">
        <v>10</v>
      </c>
      <c r="L14" s="62" t="s">
        <v>11</v>
      </c>
      <c r="M14" s="63" t="s">
        <v>12</v>
      </c>
    </row>
    <row r="15" spans="1:13" x14ac:dyDescent="0.25">
      <c r="A15" s="54">
        <v>1001</v>
      </c>
      <c r="B15" s="64" t="s">
        <v>20</v>
      </c>
      <c r="C15" s="65" t="s">
        <v>21</v>
      </c>
      <c r="D15" s="11"/>
      <c r="E15" s="34" t="s">
        <v>22</v>
      </c>
      <c r="F15" s="11" t="s">
        <v>22</v>
      </c>
      <c r="G15" s="34" t="s">
        <v>22</v>
      </c>
      <c r="H15" s="11" t="s">
        <v>22</v>
      </c>
      <c r="I15" s="95" t="s">
        <v>61</v>
      </c>
      <c r="J15" s="92" t="s">
        <v>23</v>
      </c>
      <c r="K15" s="45">
        <v>1</v>
      </c>
      <c r="L15" s="106">
        <v>334055</v>
      </c>
      <c r="M15" s="107">
        <f>K15*L15</f>
        <v>334055</v>
      </c>
    </row>
    <row r="16" spans="1:13" ht="45" x14ac:dyDescent="0.25">
      <c r="A16" s="55">
        <v>1002</v>
      </c>
      <c r="B16" s="53" t="s">
        <v>24</v>
      </c>
      <c r="C16" s="20" t="s">
        <v>25</v>
      </c>
      <c r="D16" s="86"/>
      <c r="E16" s="90" t="s">
        <v>22</v>
      </c>
      <c r="F16" s="86" t="s">
        <v>22</v>
      </c>
      <c r="G16" s="90" t="s">
        <v>22</v>
      </c>
      <c r="H16" s="86" t="s">
        <v>22</v>
      </c>
      <c r="I16" s="96" t="s">
        <v>61</v>
      </c>
      <c r="J16" s="93" t="s">
        <v>23</v>
      </c>
      <c r="K16" s="28">
        <v>1</v>
      </c>
      <c r="L16" s="108">
        <v>850</v>
      </c>
      <c r="M16" s="109">
        <f>K16*L16</f>
        <v>850</v>
      </c>
    </row>
    <row r="17" spans="1:13" ht="30" x14ac:dyDescent="0.25">
      <c r="A17" s="55">
        <v>1003</v>
      </c>
      <c r="B17" s="53" t="s">
        <v>26</v>
      </c>
      <c r="C17" s="20" t="s">
        <v>27</v>
      </c>
      <c r="D17" s="86"/>
      <c r="E17" s="90" t="s">
        <v>22</v>
      </c>
      <c r="F17" s="86" t="s">
        <v>22</v>
      </c>
      <c r="G17" s="90" t="s">
        <v>22</v>
      </c>
      <c r="H17" s="86" t="s">
        <v>22</v>
      </c>
      <c r="I17" s="96" t="s">
        <v>61</v>
      </c>
      <c r="J17" s="93" t="s">
        <v>23</v>
      </c>
      <c r="K17" s="28">
        <v>1</v>
      </c>
      <c r="L17" s="108">
        <v>3200</v>
      </c>
      <c r="M17" s="109">
        <f t="shared" ref="M17:M31" si="0">K17*L17</f>
        <v>3200</v>
      </c>
    </row>
    <row r="18" spans="1:13" ht="30" x14ac:dyDescent="0.25">
      <c r="A18" s="55">
        <v>1004</v>
      </c>
      <c r="B18" s="53" t="s">
        <v>63</v>
      </c>
      <c r="C18" s="20" t="s">
        <v>62</v>
      </c>
      <c r="D18" s="86"/>
      <c r="E18" s="90" t="s">
        <v>22</v>
      </c>
      <c r="F18" s="86" t="s">
        <v>22</v>
      </c>
      <c r="G18" s="90" t="s">
        <v>22</v>
      </c>
      <c r="H18" s="86" t="s">
        <v>22</v>
      </c>
      <c r="I18" s="96" t="s">
        <v>61</v>
      </c>
      <c r="J18" s="93" t="s">
        <v>23</v>
      </c>
      <c r="K18" s="28">
        <v>1</v>
      </c>
      <c r="L18" s="108">
        <v>159820</v>
      </c>
      <c r="M18" s="109">
        <f t="shared" si="0"/>
        <v>159820</v>
      </c>
    </row>
    <row r="19" spans="1:13" x14ac:dyDescent="0.25">
      <c r="A19" s="55">
        <v>1005</v>
      </c>
      <c r="B19" s="53" t="s">
        <v>64</v>
      </c>
      <c r="C19" s="20" t="s">
        <v>28</v>
      </c>
      <c r="D19" s="86"/>
      <c r="E19" s="90" t="s">
        <v>22</v>
      </c>
      <c r="F19" s="86" t="s">
        <v>22</v>
      </c>
      <c r="G19" s="90" t="s">
        <v>22</v>
      </c>
      <c r="H19" s="86" t="s">
        <v>22</v>
      </c>
      <c r="I19" s="96" t="s">
        <v>61</v>
      </c>
      <c r="J19" s="93" t="s">
        <v>23</v>
      </c>
      <c r="K19" s="28">
        <v>1</v>
      </c>
      <c r="L19" s="108">
        <v>700</v>
      </c>
      <c r="M19" s="109">
        <f t="shared" si="0"/>
        <v>700</v>
      </c>
    </row>
    <row r="20" spans="1:13" x14ac:dyDescent="0.25">
      <c r="A20" s="55">
        <v>1006</v>
      </c>
      <c r="B20" s="53" t="s">
        <v>65</v>
      </c>
      <c r="C20" s="20" t="s">
        <v>66</v>
      </c>
      <c r="D20" s="86"/>
      <c r="E20" s="90" t="s">
        <v>22</v>
      </c>
      <c r="F20" s="86" t="s">
        <v>22</v>
      </c>
      <c r="G20" s="90" t="s">
        <v>22</v>
      </c>
      <c r="H20" s="86" t="s">
        <v>22</v>
      </c>
      <c r="I20" s="96" t="s">
        <v>61</v>
      </c>
      <c r="J20" s="93" t="s">
        <v>23</v>
      </c>
      <c r="K20" s="28">
        <v>1</v>
      </c>
      <c r="L20" s="108">
        <v>21600</v>
      </c>
      <c r="M20" s="109">
        <f t="shared" si="0"/>
        <v>21600</v>
      </c>
    </row>
    <row r="21" spans="1:13" ht="30" x14ac:dyDescent="0.25">
      <c r="A21" s="55">
        <v>1007</v>
      </c>
      <c r="B21" s="53" t="s">
        <v>29</v>
      </c>
      <c r="C21" s="20" t="s">
        <v>30</v>
      </c>
      <c r="D21" s="86"/>
      <c r="E21" s="90" t="s">
        <v>22</v>
      </c>
      <c r="F21" s="86" t="s">
        <v>22</v>
      </c>
      <c r="G21" s="90" t="s">
        <v>22</v>
      </c>
      <c r="H21" s="86" t="s">
        <v>22</v>
      </c>
      <c r="I21" s="96" t="s">
        <v>61</v>
      </c>
      <c r="J21" s="93" t="s">
        <v>23</v>
      </c>
      <c r="K21" s="28">
        <v>1</v>
      </c>
      <c r="L21" s="108">
        <v>5800</v>
      </c>
      <c r="M21" s="109">
        <f t="shared" si="0"/>
        <v>5800</v>
      </c>
    </row>
    <row r="22" spans="1:13" ht="30" x14ac:dyDescent="0.25">
      <c r="A22" s="55">
        <v>1008</v>
      </c>
      <c r="B22" s="53" t="s">
        <v>31</v>
      </c>
      <c r="C22" s="20" t="s">
        <v>32</v>
      </c>
      <c r="D22" s="86"/>
      <c r="E22" s="90" t="s">
        <v>22</v>
      </c>
      <c r="F22" s="86" t="s">
        <v>22</v>
      </c>
      <c r="G22" s="90" t="s">
        <v>22</v>
      </c>
      <c r="H22" s="86" t="s">
        <v>22</v>
      </c>
      <c r="I22" s="96" t="s">
        <v>61</v>
      </c>
      <c r="J22" s="93" t="s">
        <v>23</v>
      </c>
      <c r="K22" s="28">
        <v>1</v>
      </c>
      <c r="L22" s="108">
        <v>37000</v>
      </c>
      <c r="M22" s="109">
        <f t="shared" si="0"/>
        <v>37000</v>
      </c>
    </row>
    <row r="23" spans="1:13" ht="30" x14ac:dyDescent="0.25">
      <c r="A23" s="55">
        <v>1009</v>
      </c>
      <c r="B23" s="53" t="s">
        <v>33</v>
      </c>
      <c r="C23" s="20" t="s">
        <v>34</v>
      </c>
      <c r="D23" s="86"/>
      <c r="E23" s="90" t="s">
        <v>22</v>
      </c>
      <c r="F23" s="86" t="s">
        <v>22</v>
      </c>
      <c r="G23" s="90" t="s">
        <v>22</v>
      </c>
      <c r="H23" s="86" t="s">
        <v>22</v>
      </c>
      <c r="I23" s="96" t="s">
        <v>61</v>
      </c>
      <c r="J23" s="93" t="s">
        <v>23</v>
      </c>
      <c r="K23" s="28">
        <v>1</v>
      </c>
      <c r="L23" s="108">
        <v>92927.2</v>
      </c>
      <c r="M23" s="109">
        <f t="shared" si="0"/>
        <v>92927.2</v>
      </c>
    </row>
    <row r="24" spans="1:13" x14ac:dyDescent="0.25">
      <c r="A24" s="55">
        <v>1010</v>
      </c>
      <c r="B24" s="53" t="s">
        <v>35</v>
      </c>
      <c r="C24" s="20" t="s">
        <v>36</v>
      </c>
      <c r="D24" s="86"/>
      <c r="E24" s="90" t="s">
        <v>22</v>
      </c>
      <c r="F24" s="86" t="s">
        <v>22</v>
      </c>
      <c r="G24" s="90" t="s">
        <v>22</v>
      </c>
      <c r="H24" s="86" t="s">
        <v>22</v>
      </c>
      <c r="I24" s="96" t="s">
        <v>61</v>
      </c>
      <c r="J24" s="93" t="s">
        <v>23</v>
      </c>
      <c r="K24" s="28">
        <v>1</v>
      </c>
      <c r="L24" s="108">
        <v>25812</v>
      </c>
      <c r="M24" s="109">
        <f t="shared" si="0"/>
        <v>25812</v>
      </c>
    </row>
    <row r="25" spans="1:13" ht="30" x14ac:dyDescent="0.25">
      <c r="A25" s="55">
        <v>1011</v>
      </c>
      <c r="B25" s="53" t="s">
        <v>37</v>
      </c>
      <c r="C25" s="20" t="s">
        <v>38</v>
      </c>
      <c r="D25" s="86"/>
      <c r="E25" s="90" t="s">
        <v>22</v>
      </c>
      <c r="F25" s="86" t="s">
        <v>22</v>
      </c>
      <c r="G25" s="90" t="s">
        <v>22</v>
      </c>
      <c r="H25" s="86" t="s">
        <v>22</v>
      </c>
      <c r="I25" s="96" t="s">
        <v>61</v>
      </c>
      <c r="J25" s="93" t="s">
        <v>23</v>
      </c>
      <c r="K25" s="28">
        <v>1</v>
      </c>
      <c r="L25" s="108">
        <v>10400</v>
      </c>
      <c r="M25" s="109">
        <f t="shared" si="0"/>
        <v>10400</v>
      </c>
    </row>
    <row r="26" spans="1:13" x14ac:dyDescent="0.25">
      <c r="A26" s="55">
        <v>1012</v>
      </c>
      <c r="B26" s="53" t="s">
        <v>39</v>
      </c>
      <c r="C26" s="20" t="s">
        <v>40</v>
      </c>
      <c r="D26" s="86"/>
      <c r="E26" s="90" t="s">
        <v>22</v>
      </c>
      <c r="F26" s="86" t="s">
        <v>22</v>
      </c>
      <c r="G26" s="90" t="s">
        <v>22</v>
      </c>
      <c r="H26" s="86" t="s">
        <v>22</v>
      </c>
      <c r="I26" s="96" t="s">
        <v>61</v>
      </c>
      <c r="J26" s="93" t="s">
        <v>23</v>
      </c>
      <c r="K26" s="28">
        <v>1</v>
      </c>
      <c r="L26" s="108">
        <v>5415</v>
      </c>
      <c r="M26" s="109">
        <f t="shared" si="0"/>
        <v>5415</v>
      </c>
    </row>
    <row r="27" spans="1:13" x14ac:dyDescent="0.25">
      <c r="A27" s="55">
        <v>1013</v>
      </c>
      <c r="B27" s="53" t="s">
        <v>41</v>
      </c>
      <c r="C27" s="20" t="s">
        <v>42</v>
      </c>
      <c r="D27" s="86"/>
      <c r="E27" s="90" t="s">
        <v>22</v>
      </c>
      <c r="F27" s="86" t="s">
        <v>22</v>
      </c>
      <c r="G27" s="90" t="s">
        <v>22</v>
      </c>
      <c r="H27" s="86" t="s">
        <v>22</v>
      </c>
      <c r="I27" s="96" t="s">
        <v>61</v>
      </c>
      <c r="J27" s="93" t="s">
        <v>23</v>
      </c>
      <c r="K27" s="28">
        <v>1</v>
      </c>
      <c r="L27" s="108">
        <v>2000</v>
      </c>
      <c r="M27" s="109">
        <f t="shared" si="0"/>
        <v>2000</v>
      </c>
    </row>
    <row r="28" spans="1:13" x14ac:dyDescent="0.25">
      <c r="A28" s="55">
        <v>1014</v>
      </c>
      <c r="B28" s="53" t="s">
        <v>67</v>
      </c>
      <c r="C28" s="20" t="s">
        <v>68</v>
      </c>
      <c r="D28" s="86"/>
      <c r="E28" s="90" t="s">
        <v>22</v>
      </c>
      <c r="F28" s="86" t="s">
        <v>22</v>
      </c>
      <c r="G28" s="90" t="s">
        <v>22</v>
      </c>
      <c r="H28" s="86" t="s">
        <v>22</v>
      </c>
      <c r="I28" s="96" t="s">
        <v>61</v>
      </c>
      <c r="J28" s="93" t="s">
        <v>23</v>
      </c>
      <c r="K28" s="28">
        <v>1</v>
      </c>
      <c r="L28" s="108">
        <v>1000</v>
      </c>
      <c r="M28" s="109">
        <f t="shared" si="0"/>
        <v>1000</v>
      </c>
    </row>
    <row r="29" spans="1:13" x14ac:dyDescent="0.25">
      <c r="A29" s="55">
        <v>1015</v>
      </c>
      <c r="B29" s="53" t="s">
        <v>43</v>
      </c>
      <c r="C29" s="20" t="s">
        <v>44</v>
      </c>
      <c r="D29" s="86"/>
      <c r="E29" s="90" t="s">
        <v>22</v>
      </c>
      <c r="F29" s="86" t="s">
        <v>22</v>
      </c>
      <c r="G29" s="90" t="s">
        <v>22</v>
      </c>
      <c r="H29" s="86" t="s">
        <v>22</v>
      </c>
      <c r="I29" s="96" t="s">
        <v>61</v>
      </c>
      <c r="J29" s="93" t="s">
        <v>23</v>
      </c>
      <c r="K29" s="28">
        <v>1</v>
      </c>
      <c r="L29" s="108">
        <v>13147</v>
      </c>
      <c r="M29" s="109">
        <f t="shared" si="0"/>
        <v>13147</v>
      </c>
    </row>
    <row r="30" spans="1:13" x14ac:dyDescent="0.25">
      <c r="A30" s="55">
        <v>1016</v>
      </c>
      <c r="B30" s="53" t="s">
        <v>45</v>
      </c>
      <c r="C30" s="20" t="s">
        <v>46</v>
      </c>
      <c r="D30" s="86"/>
      <c r="E30" s="90" t="s">
        <v>22</v>
      </c>
      <c r="F30" s="86" t="s">
        <v>22</v>
      </c>
      <c r="G30" s="90" t="s">
        <v>22</v>
      </c>
      <c r="H30" s="86" t="s">
        <v>22</v>
      </c>
      <c r="I30" s="96" t="s">
        <v>61</v>
      </c>
      <c r="J30" s="93" t="s">
        <v>114</v>
      </c>
      <c r="K30" s="28">
        <v>5</v>
      </c>
      <c r="L30" s="108">
        <v>480</v>
      </c>
      <c r="M30" s="109">
        <f t="shared" si="0"/>
        <v>2400</v>
      </c>
    </row>
    <row r="31" spans="1:13" x14ac:dyDescent="0.25">
      <c r="A31" s="55">
        <v>1017</v>
      </c>
      <c r="B31" s="53" t="s">
        <v>47</v>
      </c>
      <c r="C31" s="20" t="s">
        <v>48</v>
      </c>
      <c r="D31" s="86"/>
      <c r="E31" s="90" t="s">
        <v>22</v>
      </c>
      <c r="F31" s="86" t="s">
        <v>22</v>
      </c>
      <c r="G31" s="90" t="s">
        <v>22</v>
      </c>
      <c r="H31" s="86" t="s">
        <v>22</v>
      </c>
      <c r="I31" s="96" t="s">
        <v>126</v>
      </c>
      <c r="J31" s="93" t="s">
        <v>114</v>
      </c>
      <c r="K31" s="28">
        <v>2</v>
      </c>
      <c r="L31" s="108">
        <v>450</v>
      </c>
      <c r="M31" s="109">
        <f t="shared" si="0"/>
        <v>900</v>
      </c>
    </row>
    <row r="32" spans="1:13" ht="30.75" thickBot="1" x14ac:dyDescent="0.3">
      <c r="A32" s="82">
        <v>1018</v>
      </c>
      <c r="B32" s="87" t="s">
        <v>127</v>
      </c>
      <c r="C32" s="88" t="s">
        <v>128</v>
      </c>
      <c r="D32" s="89"/>
      <c r="E32" s="91" t="s">
        <v>22</v>
      </c>
      <c r="F32" s="89" t="s">
        <v>22</v>
      </c>
      <c r="G32" s="91" t="s">
        <v>22</v>
      </c>
      <c r="H32" s="89" t="s">
        <v>22</v>
      </c>
      <c r="I32" s="97" t="s">
        <v>61</v>
      </c>
      <c r="J32" s="94" t="s">
        <v>23</v>
      </c>
      <c r="K32" s="83">
        <v>1</v>
      </c>
      <c r="L32" s="110">
        <v>45360</v>
      </c>
      <c r="M32" s="111">
        <f>K32*L32</f>
        <v>45360</v>
      </c>
    </row>
    <row r="33" spans="1:13" ht="15.75" thickBot="1" x14ac:dyDescent="0.3">
      <c r="A33" s="137" t="s">
        <v>49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12">
        <f>SUM(M15:M32)</f>
        <v>762386.2</v>
      </c>
    </row>
    <row r="35" spans="1:13" x14ac:dyDescent="0.25">
      <c r="B35" s="21"/>
      <c r="C35" s="3"/>
      <c r="D35" s="48"/>
      <c r="E35" s="43"/>
      <c r="F35" s="43"/>
      <c r="G35" s="43"/>
      <c r="H35" s="43"/>
      <c r="I35" s="43"/>
      <c r="J35" s="43"/>
      <c r="K35" s="27"/>
      <c r="L35" s="31"/>
      <c r="M35" s="36"/>
    </row>
    <row r="36" spans="1:13" ht="15.75" thickBot="1" x14ac:dyDescent="0.3">
      <c r="A36" s="51" t="s">
        <v>50</v>
      </c>
      <c r="B36" s="21"/>
      <c r="C36" s="3"/>
      <c r="D36" s="48"/>
      <c r="E36" s="43"/>
      <c r="F36" s="43"/>
      <c r="G36" s="43"/>
      <c r="H36" s="43"/>
      <c r="I36" s="43"/>
      <c r="J36" s="43"/>
      <c r="K36" s="27"/>
      <c r="L36" s="31"/>
      <c r="M36" s="36"/>
    </row>
    <row r="37" spans="1:13" s="9" customFormat="1" ht="90.75" thickBot="1" x14ac:dyDescent="0.3">
      <c r="A37" s="24" t="s">
        <v>0</v>
      </c>
      <c r="B37" s="56" t="s">
        <v>1</v>
      </c>
      <c r="C37" s="57" t="s">
        <v>2</v>
      </c>
      <c r="D37" s="58" t="s">
        <v>3</v>
      </c>
      <c r="E37" s="56" t="s">
        <v>4</v>
      </c>
      <c r="F37" s="58" t="s">
        <v>5</v>
      </c>
      <c r="G37" s="56" t="s">
        <v>6</v>
      </c>
      <c r="H37" s="57" t="s">
        <v>7</v>
      </c>
      <c r="I37" s="60" t="s">
        <v>8</v>
      </c>
      <c r="J37" s="56" t="s">
        <v>9</v>
      </c>
      <c r="K37" s="61" t="s">
        <v>10</v>
      </c>
      <c r="L37" s="62" t="s">
        <v>11</v>
      </c>
      <c r="M37" s="63" t="s">
        <v>12</v>
      </c>
    </row>
    <row r="38" spans="1:13" ht="30.75" thickBot="1" x14ac:dyDescent="0.3">
      <c r="A38" s="78">
        <v>2001</v>
      </c>
      <c r="B38" s="79" t="s">
        <v>69</v>
      </c>
      <c r="C38" s="80" t="s">
        <v>70</v>
      </c>
      <c r="D38" s="98"/>
      <c r="E38" s="100" t="s">
        <v>22</v>
      </c>
      <c r="F38" s="101" t="s">
        <v>22</v>
      </c>
      <c r="G38" s="99"/>
      <c r="H38" s="98"/>
      <c r="I38" s="102" t="s">
        <v>61</v>
      </c>
      <c r="J38" s="99" t="s">
        <v>51</v>
      </c>
      <c r="K38" s="81">
        <v>77156</v>
      </c>
      <c r="L38" s="113">
        <v>0.34</v>
      </c>
      <c r="M38" s="114">
        <f>K38*L38</f>
        <v>26233.040000000001</v>
      </c>
    </row>
    <row r="39" spans="1:13" ht="15.75" thickBot="1" x14ac:dyDescent="0.3">
      <c r="A39" s="137" t="s">
        <v>49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77">
        <f>SUM(M38)</f>
        <v>26233.040000000001</v>
      </c>
    </row>
    <row r="40" spans="1:13" x14ac:dyDescent="0.25">
      <c r="A40" s="50"/>
      <c r="B40" s="22"/>
      <c r="C40" s="19"/>
      <c r="D40" s="48"/>
      <c r="E40" s="43"/>
      <c r="F40" s="43"/>
      <c r="G40" s="43"/>
      <c r="H40" s="43"/>
      <c r="I40" s="43"/>
      <c r="J40" s="43"/>
      <c r="K40" s="27"/>
      <c r="L40" s="36"/>
      <c r="M40" s="33"/>
    </row>
    <row r="41" spans="1:13" ht="15.75" thickBot="1" x14ac:dyDescent="0.3">
      <c r="A41" s="51" t="s">
        <v>53</v>
      </c>
      <c r="B41" s="21"/>
      <c r="C41" s="3"/>
      <c r="D41" s="48"/>
      <c r="E41" s="43"/>
      <c r="F41" s="43"/>
      <c r="G41" s="43"/>
      <c r="H41" s="43"/>
      <c r="I41" s="43"/>
      <c r="J41" s="43"/>
      <c r="K41" s="27"/>
      <c r="L41" s="31"/>
      <c r="M41" s="36"/>
    </row>
    <row r="42" spans="1:13" ht="120.75" thickBot="1" x14ac:dyDescent="0.3">
      <c r="A42" s="24" t="s">
        <v>0</v>
      </c>
      <c r="B42" s="56" t="s">
        <v>1</v>
      </c>
      <c r="C42" s="57" t="s">
        <v>2</v>
      </c>
      <c r="D42" s="58" t="s">
        <v>3</v>
      </c>
      <c r="E42" s="56" t="s">
        <v>4</v>
      </c>
      <c r="F42" s="58" t="s">
        <v>5</v>
      </c>
      <c r="G42" s="56" t="s">
        <v>6</v>
      </c>
      <c r="H42" s="58" t="s">
        <v>7</v>
      </c>
      <c r="I42" s="67" t="s">
        <v>8</v>
      </c>
      <c r="J42" s="56" t="s">
        <v>9</v>
      </c>
      <c r="K42" s="61" t="s">
        <v>10</v>
      </c>
      <c r="L42" s="62" t="s">
        <v>11</v>
      </c>
      <c r="M42" s="63" t="s">
        <v>12</v>
      </c>
    </row>
    <row r="43" spans="1:13" ht="30" x14ac:dyDescent="0.25">
      <c r="A43" s="173">
        <v>3001</v>
      </c>
      <c r="B43" s="66" t="s">
        <v>71</v>
      </c>
      <c r="C43" s="23" t="s">
        <v>72</v>
      </c>
      <c r="D43" s="11"/>
      <c r="E43" s="34"/>
      <c r="F43" s="11"/>
      <c r="G43" s="34"/>
      <c r="H43" s="11"/>
      <c r="I43" s="95" t="s">
        <v>61</v>
      </c>
      <c r="J43" s="162" t="s">
        <v>54</v>
      </c>
      <c r="K43" s="30">
        <v>25749</v>
      </c>
      <c r="L43" s="106">
        <v>1.52</v>
      </c>
      <c r="M43" s="107">
        <f>K43*L43</f>
        <v>39138.480000000003</v>
      </c>
    </row>
    <row r="44" spans="1:13" ht="30" x14ac:dyDescent="0.25">
      <c r="A44" s="174">
        <v>3002</v>
      </c>
      <c r="B44" s="12" t="s">
        <v>130</v>
      </c>
      <c r="C44" s="42" t="s">
        <v>132</v>
      </c>
      <c r="D44" s="86"/>
      <c r="E44" s="90"/>
      <c r="F44" s="86"/>
      <c r="G44" s="90"/>
      <c r="H44" s="86"/>
      <c r="I44" s="96" t="s">
        <v>61</v>
      </c>
      <c r="J44" s="163" t="s">
        <v>23</v>
      </c>
      <c r="K44" s="74">
        <v>1</v>
      </c>
      <c r="L44" s="116">
        <v>78246.31</v>
      </c>
      <c r="M44" s="117">
        <f>K44*L44</f>
        <v>78246.31</v>
      </c>
    </row>
    <row r="45" spans="1:13" ht="30" x14ac:dyDescent="0.25">
      <c r="A45" s="174">
        <v>3003</v>
      </c>
      <c r="B45" s="12" t="s">
        <v>134</v>
      </c>
      <c r="C45" s="42" t="s">
        <v>135</v>
      </c>
      <c r="D45" s="170"/>
      <c r="E45" s="105"/>
      <c r="F45" s="86"/>
      <c r="G45" s="90"/>
      <c r="H45" s="86"/>
      <c r="I45" s="96" t="s">
        <v>61</v>
      </c>
      <c r="J45" s="90" t="s">
        <v>23</v>
      </c>
      <c r="K45" s="74">
        <v>1</v>
      </c>
      <c r="L45" s="116">
        <v>229387.5</v>
      </c>
      <c r="M45" s="117">
        <f>K45*L45</f>
        <v>229387.5</v>
      </c>
    </row>
    <row r="46" spans="1:13" ht="30" x14ac:dyDescent="0.25">
      <c r="A46" s="174">
        <v>3004</v>
      </c>
      <c r="B46" s="12" t="s">
        <v>131</v>
      </c>
      <c r="C46" s="42" t="s">
        <v>133</v>
      </c>
      <c r="D46" s="86"/>
      <c r="E46" s="90"/>
      <c r="F46" s="86"/>
      <c r="G46" s="90"/>
      <c r="H46" s="86"/>
      <c r="I46" s="96" t="s">
        <v>61</v>
      </c>
      <c r="J46" s="163" t="s">
        <v>54</v>
      </c>
      <c r="K46" s="74">
        <v>182698</v>
      </c>
      <c r="L46" s="116">
        <v>7.08</v>
      </c>
      <c r="M46" s="117">
        <f>K46*L46</f>
        <v>1293501.8400000001</v>
      </c>
    </row>
    <row r="47" spans="1:13" x14ac:dyDescent="0.25">
      <c r="A47" s="174">
        <v>3006</v>
      </c>
      <c r="B47" s="12" t="s">
        <v>73</v>
      </c>
      <c r="C47" s="42" t="s">
        <v>75</v>
      </c>
      <c r="D47" s="118"/>
      <c r="E47" s="90"/>
      <c r="F47" s="86"/>
      <c r="G47" s="90"/>
      <c r="H47" s="86"/>
      <c r="I47" s="96" t="s">
        <v>61</v>
      </c>
      <c r="J47" s="163" t="s">
        <v>55</v>
      </c>
      <c r="K47" s="74">
        <v>4940</v>
      </c>
      <c r="L47" s="108">
        <v>1.58</v>
      </c>
      <c r="M47" s="109">
        <f>K47*L47</f>
        <v>7805.2000000000007</v>
      </c>
    </row>
    <row r="48" spans="1:13" ht="30" x14ac:dyDescent="0.25">
      <c r="A48" s="174">
        <v>3007</v>
      </c>
      <c r="B48" s="53" t="s">
        <v>74</v>
      </c>
      <c r="C48" s="20" t="s">
        <v>76</v>
      </c>
      <c r="D48" s="86"/>
      <c r="E48" s="90"/>
      <c r="F48" s="86"/>
      <c r="G48" s="90"/>
      <c r="H48" s="86"/>
      <c r="I48" s="96" t="s">
        <v>61</v>
      </c>
      <c r="J48" s="163" t="s">
        <v>54</v>
      </c>
      <c r="K48" s="74">
        <v>34611</v>
      </c>
      <c r="L48" s="108">
        <v>6.91</v>
      </c>
      <c r="M48" s="109">
        <f t="shared" ref="M48:M52" si="1">K48*L48</f>
        <v>239162.01</v>
      </c>
    </row>
    <row r="49" spans="1:18" ht="30" x14ac:dyDescent="0.25">
      <c r="A49" s="174">
        <v>3008</v>
      </c>
      <c r="B49" s="12" t="s">
        <v>78</v>
      </c>
      <c r="C49" s="42" t="s">
        <v>77</v>
      </c>
      <c r="D49" s="86"/>
      <c r="E49" s="90"/>
      <c r="F49" s="86"/>
      <c r="G49" s="90"/>
      <c r="H49" s="86"/>
      <c r="I49" s="96" t="s">
        <v>61</v>
      </c>
      <c r="J49" s="163" t="s">
        <v>54</v>
      </c>
      <c r="K49" s="74">
        <v>25749</v>
      </c>
      <c r="L49" s="108">
        <v>1.35</v>
      </c>
      <c r="M49" s="109">
        <f t="shared" si="1"/>
        <v>34761.15</v>
      </c>
    </row>
    <row r="50" spans="1:18" x14ac:dyDescent="0.25">
      <c r="A50" s="174">
        <v>3009</v>
      </c>
      <c r="B50" s="12" t="s">
        <v>121</v>
      </c>
      <c r="C50" s="42" t="s">
        <v>124</v>
      </c>
      <c r="D50" s="86"/>
      <c r="E50" s="90"/>
      <c r="F50" s="86"/>
      <c r="G50" s="90"/>
      <c r="H50" s="86"/>
      <c r="I50" s="96" t="s">
        <v>61</v>
      </c>
      <c r="J50" s="163" t="s">
        <v>52</v>
      </c>
      <c r="K50" s="74">
        <v>50</v>
      </c>
      <c r="L50" s="108">
        <v>1836.2</v>
      </c>
      <c r="M50" s="109">
        <f t="shared" si="1"/>
        <v>91810</v>
      </c>
    </row>
    <row r="51" spans="1:18" x14ac:dyDescent="0.25">
      <c r="A51" s="175">
        <v>3010</v>
      </c>
      <c r="B51" s="130" t="s">
        <v>122</v>
      </c>
      <c r="C51" s="131" t="s">
        <v>125</v>
      </c>
      <c r="D51" s="118"/>
      <c r="E51" s="132"/>
      <c r="F51" s="118"/>
      <c r="G51" s="132"/>
      <c r="H51" s="118"/>
      <c r="I51" s="119" t="s">
        <v>61</v>
      </c>
      <c r="J51" s="132" t="s">
        <v>55</v>
      </c>
      <c r="K51" s="120">
        <v>862</v>
      </c>
      <c r="L51" s="122">
        <v>48</v>
      </c>
      <c r="M51" s="121">
        <f t="shared" si="1"/>
        <v>41376</v>
      </c>
      <c r="P51" s="133"/>
      <c r="Q51" s="134"/>
      <c r="R51" s="135"/>
    </row>
    <row r="52" spans="1:18" x14ac:dyDescent="0.25">
      <c r="A52" s="174">
        <v>3011</v>
      </c>
      <c r="B52" s="12" t="s">
        <v>123</v>
      </c>
      <c r="C52" s="42" t="s">
        <v>79</v>
      </c>
      <c r="D52" s="86"/>
      <c r="E52" s="90"/>
      <c r="F52" s="86"/>
      <c r="G52" s="90"/>
      <c r="H52" s="86"/>
      <c r="I52" s="96" t="s">
        <v>61</v>
      </c>
      <c r="J52" s="163" t="s">
        <v>55</v>
      </c>
      <c r="K52" s="164">
        <v>3050</v>
      </c>
      <c r="L52" s="108">
        <v>1.78</v>
      </c>
      <c r="M52" s="109">
        <f t="shared" si="1"/>
        <v>5429</v>
      </c>
    </row>
    <row r="53" spans="1:18" x14ac:dyDescent="0.25">
      <c r="A53" s="176">
        <v>3012</v>
      </c>
      <c r="B53" s="12" t="s">
        <v>80</v>
      </c>
      <c r="C53" s="42" t="s">
        <v>81</v>
      </c>
      <c r="D53" s="86"/>
      <c r="E53" s="90"/>
      <c r="F53" s="86"/>
      <c r="G53" s="90"/>
      <c r="H53" s="86"/>
      <c r="I53" s="96" t="s">
        <v>61</v>
      </c>
      <c r="J53" s="163" t="s">
        <v>54</v>
      </c>
      <c r="K53" s="74">
        <v>3825</v>
      </c>
      <c r="L53" s="108">
        <v>15.64</v>
      </c>
      <c r="M53" s="109">
        <f>K53*L53</f>
        <v>59823</v>
      </c>
      <c r="R53" s="136"/>
    </row>
    <row r="54" spans="1:18" x14ac:dyDescent="0.25">
      <c r="A54" s="177">
        <v>3013</v>
      </c>
      <c r="B54" s="130" t="s">
        <v>143</v>
      </c>
      <c r="C54" s="131" t="s">
        <v>144</v>
      </c>
      <c r="D54" s="118"/>
      <c r="E54" s="132"/>
      <c r="F54" s="118"/>
      <c r="G54" s="132"/>
      <c r="H54" s="118"/>
      <c r="I54" s="119" t="s">
        <v>61</v>
      </c>
      <c r="J54" s="132" t="s">
        <v>145</v>
      </c>
      <c r="K54" s="120">
        <v>1</v>
      </c>
      <c r="L54" s="122">
        <v>1040</v>
      </c>
      <c r="M54" s="121">
        <f t="shared" ref="M54:M56" si="2">K54*L54</f>
        <v>1040</v>
      </c>
    </row>
    <row r="55" spans="1:18" ht="30" x14ac:dyDescent="0.25">
      <c r="A55" s="176">
        <v>3014</v>
      </c>
      <c r="B55" s="130" t="s">
        <v>146</v>
      </c>
      <c r="C55" s="131" t="s">
        <v>149</v>
      </c>
      <c r="D55" s="86"/>
      <c r="E55" s="90"/>
      <c r="F55" s="86"/>
      <c r="G55" s="90"/>
      <c r="H55" s="86"/>
      <c r="I55" s="119" t="s">
        <v>61</v>
      </c>
      <c r="J55" s="132" t="s">
        <v>145</v>
      </c>
      <c r="K55" s="120">
        <v>1</v>
      </c>
      <c r="L55" s="122">
        <v>12801</v>
      </c>
      <c r="M55" s="121">
        <f t="shared" si="2"/>
        <v>12801</v>
      </c>
    </row>
    <row r="56" spans="1:18" ht="15.75" thickBot="1" x14ac:dyDescent="0.3">
      <c r="A56" s="178">
        <v>3015</v>
      </c>
      <c r="B56" s="171" t="s">
        <v>147</v>
      </c>
      <c r="C56" s="172" t="s">
        <v>148</v>
      </c>
      <c r="D56" s="89"/>
      <c r="E56" s="91"/>
      <c r="F56" s="89"/>
      <c r="G56" s="91"/>
      <c r="H56" s="89"/>
      <c r="I56" s="169" t="s">
        <v>61</v>
      </c>
      <c r="J56" s="165" t="s">
        <v>57</v>
      </c>
      <c r="K56" s="166">
        <v>546</v>
      </c>
      <c r="L56" s="167">
        <v>-1.8</v>
      </c>
      <c r="M56" s="168">
        <f t="shared" si="2"/>
        <v>-982.80000000000007</v>
      </c>
    </row>
    <row r="57" spans="1:18" ht="15.75" thickBot="1" x14ac:dyDescent="0.3">
      <c r="A57" s="139" t="s">
        <v>49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61">
        <f>SUM(M43:M56)</f>
        <v>2133298.6900000004</v>
      </c>
    </row>
    <row r="58" spans="1:18" x14ac:dyDescent="0.25">
      <c r="A58" s="50"/>
      <c r="B58" s="22"/>
      <c r="C58" s="19"/>
      <c r="D58" s="48"/>
      <c r="E58" s="43"/>
      <c r="F58" s="43"/>
      <c r="G58" s="43"/>
      <c r="H58" s="43"/>
      <c r="I58" s="43"/>
      <c r="J58" s="43"/>
      <c r="K58" s="27"/>
      <c r="L58" s="36"/>
      <c r="M58" s="33"/>
    </row>
    <row r="59" spans="1:18" ht="15.75" thickBot="1" x14ac:dyDescent="0.3">
      <c r="A59" s="51" t="s">
        <v>56</v>
      </c>
      <c r="B59" s="21"/>
      <c r="C59" s="3"/>
      <c r="D59" s="48"/>
      <c r="E59" s="43"/>
      <c r="F59" s="43"/>
      <c r="G59" s="43"/>
      <c r="H59" s="43"/>
      <c r="I59" s="43"/>
      <c r="J59" s="43"/>
      <c r="K59" s="27"/>
      <c r="L59" s="31"/>
      <c r="M59" s="36"/>
    </row>
    <row r="60" spans="1:18" s="9" customFormat="1" ht="120.75" thickBot="1" x14ac:dyDescent="0.3">
      <c r="A60" s="24" t="s">
        <v>0</v>
      </c>
      <c r="B60" s="56" t="s">
        <v>1</v>
      </c>
      <c r="C60" s="57" t="s">
        <v>2</v>
      </c>
      <c r="D60" s="58" t="s">
        <v>3</v>
      </c>
      <c r="E60" s="56" t="s">
        <v>4</v>
      </c>
      <c r="F60" s="58" t="s">
        <v>5</v>
      </c>
      <c r="G60" s="56" t="s">
        <v>6</v>
      </c>
      <c r="H60" s="58" t="s">
        <v>7</v>
      </c>
      <c r="I60" s="67" t="s">
        <v>8</v>
      </c>
      <c r="J60" s="56" t="s">
        <v>9</v>
      </c>
      <c r="K60" s="61" t="s">
        <v>10</v>
      </c>
      <c r="L60" s="62" t="s">
        <v>11</v>
      </c>
      <c r="M60" s="63" t="s">
        <v>12</v>
      </c>
    </row>
    <row r="61" spans="1:18" ht="30" x14ac:dyDescent="0.25">
      <c r="A61" s="68">
        <v>5001</v>
      </c>
      <c r="B61" s="66" t="s">
        <v>82</v>
      </c>
      <c r="C61" s="23" t="s">
        <v>83</v>
      </c>
      <c r="D61" s="35"/>
      <c r="E61" s="34"/>
      <c r="F61" s="11"/>
      <c r="G61" s="84"/>
      <c r="H61" s="35"/>
      <c r="I61" s="95" t="s">
        <v>61</v>
      </c>
      <c r="J61" s="84" t="s">
        <v>52</v>
      </c>
      <c r="K61" s="30">
        <v>310</v>
      </c>
      <c r="L61" s="106">
        <v>75</v>
      </c>
      <c r="M61" s="107">
        <f>K61*L61</f>
        <v>23250</v>
      </c>
    </row>
    <row r="62" spans="1:18" ht="30" x14ac:dyDescent="0.25">
      <c r="A62" s="68">
        <v>5002</v>
      </c>
      <c r="B62" s="12" t="s">
        <v>119</v>
      </c>
      <c r="C62" s="41" t="s">
        <v>120</v>
      </c>
      <c r="D62" s="103"/>
      <c r="E62" s="90"/>
      <c r="F62" s="86"/>
      <c r="G62" s="85"/>
      <c r="H62" s="103"/>
      <c r="I62" s="96" t="s">
        <v>61</v>
      </c>
      <c r="J62" s="85" t="s">
        <v>52</v>
      </c>
      <c r="K62" s="74">
        <v>253</v>
      </c>
      <c r="L62" s="108">
        <v>820</v>
      </c>
      <c r="M62" s="109">
        <f>K62*L62</f>
        <v>207460</v>
      </c>
    </row>
    <row r="63" spans="1:18" s="160" customFormat="1" x14ac:dyDescent="0.25">
      <c r="A63" s="179">
        <v>5003</v>
      </c>
      <c r="B63" s="180" t="s">
        <v>136</v>
      </c>
      <c r="C63" s="181" t="s">
        <v>137</v>
      </c>
      <c r="D63" s="154"/>
      <c r="E63" s="182"/>
      <c r="F63" s="183"/>
      <c r="G63" s="157"/>
      <c r="H63" s="154"/>
      <c r="I63" s="184" t="s">
        <v>61</v>
      </c>
      <c r="J63" s="157" t="s">
        <v>114</v>
      </c>
      <c r="K63" s="159">
        <v>0</v>
      </c>
      <c r="L63" s="116">
        <v>1400</v>
      </c>
      <c r="M63" s="117">
        <f>K63*L63</f>
        <v>0</v>
      </c>
    </row>
    <row r="64" spans="1:18" s="160" customFormat="1" ht="15.75" thickBot="1" x14ac:dyDescent="0.3">
      <c r="A64" s="179">
        <v>5004</v>
      </c>
      <c r="B64" s="180" t="s">
        <v>138</v>
      </c>
      <c r="C64" s="181" t="s">
        <v>139</v>
      </c>
      <c r="D64" s="154"/>
      <c r="E64" s="185"/>
      <c r="F64" s="186"/>
      <c r="G64" s="157"/>
      <c r="H64" s="154"/>
      <c r="I64" s="187" t="s">
        <v>61</v>
      </c>
      <c r="J64" s="157" t="s">
        <v>114</v>
      </c>
      <c r="K64" s="159">
        <v>0</v>
      </c>
      <c r="L64" s="116">
        <v>800</v>
      </c>
      <c r="M64" s="117">
        <f>K64*L64</f>
        <v>0</v>
      </c>
    </row>
    <row r="65" spans="1:13" ht="15.75" thickBot="1" x14ac:dyDescent="0.3">
      <c r="A65" s="137" t="s">
        <v>49</v>
      </c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77">
        <f>SUM(M61:M62)</f>
        <v>230710</v>
      </c>
    </row>
    <row r="66" spans="1:13" x14ac:dyDescent="0.25">
      <c r="A66" s="50"/>
      <c r="B66" s="22"/>
      <c r="C66" s="19"/>
      <c r="D66" s="48"/>
      <c r="E66" s="43"/>
      <c r="F66" s="43"/>
      <c r="G66" s="43"/>
      <c r="H66" s="43"/>
      <c r="I66" s="43"/>
      <c r="J66" s="43"/>
      <c r="K66" s="27"/>
      <c r="L66" s="36"/>
      <c r="M66" s="33"/>
    </row>
    <row r="67" spans="1:13" ht="15.75" thickBot="1" x14ac:dyDescent="0.3">
      <c r="A67" s="51" t="s">
        <v>58</v>
      </c>
      <c r="B67" s="21"/>
      <c r="C67" s="3"/>
      <c r="D67" s="48"/>
      <c r="E67" s="43"/>
      <c r="F67" s="43"/>
      <c r="G67" s="43"/>
      <c r="H67" s="43"/>
      <c r="I67" s="43"/>
      <c r="J67" s="43"/>
      <c r="K67" s="27"/>
      <c r="L67" s="31"/>
      <c r="M67" s="36"/>
    </row>
    <row r="68" spans="1:13" s="9" customFormat="1" ht="120.75" thickBot="1" x14ac:dyDescent="0.3">
      <c r="A68" s="60" t="s">
        <v>0</v>
      </c>
      <c r="B68" s="56" t="s">
        <v>1</v>
      </c>
      <c r="C68" s="69" t="s">
        <v>2</v>
      </c>
      <c r="D68" s="57" t="s">
        <v>3</v>
      </c>
      <c r="E68" s="56" t="s">
        <v>4</v>
      </c>
      <c r="F68" s="58" t="s">
        <v>5</v>
      </c>
      <c r="G68" s="59" t="s">
        <v>6</v>
      </c>
      <c r="H68" s="57" t="s">
        <v>7</v>
      </c>
      <c r="I68" s="60" t="s">
        <v>8</v>
      </c>
      <c r="J68" s="59" t="s">
        <v>9</v>
      </c>
      <c r="K68" s="61" t="s">
        <v>10</v>
      </c>
      <c r="L68" s="62" t="s">
        <v>11</v>
      </c>
      <c r="M68" s="63" t="s">
        <v>12</v>
      </c>
    </row>
    <row r="69" spans="1:13" ht="45" x14ac:dyDescent="0.25">
      <c r="A69" s="75">
        <v>6001</v>
      </c>
      <c r="B69" s="64" t="s">
        <v>84</v>
      </c>
      <c r="C69" s="65" t="s">
        <v>85</v>
      </c>
      <c r="D69" s="35"/>
      <c r="E69" s="104"/>
      <c r="F69" s="11"/>
      <c r="G69" s="84"/>
      <c r="H69" s="35"/>
      <c r="I69" s="95" t="s">
        <v>61</v>
      </c>
      <c r="J69" s="84" t="s">
        <v>23</v>
      </c>
      <c r="K69" s="45">
        <v>1</v>
      </c>
      <c r="L69" s="106">
        <v>366927.54</v>
      </c>
      <c r="M69" s="107">
        <f>K69*L69</f>
        <v>366927.54</v>
      </c>
    </row>
    <row r="70" spans="1:13" ht="45" customHeight="1" x14ac:dyDescent="0.25">
      <c r="A70" s="75">
        <v>6002</v>
      </c>
      <c r="B70" s="53" t="s">
        <v>86</v>
      </c>
      <c r="C70" s="20" t="s">
        <v>87</v>
      </c>
      <c r="D70" s="103"/>
      <c r="E70" s="105"/>
      <c r="F70" s="86"/>
      <c r="G70" s="85"/>
      <c r="H70" s="103"/>
      <c r="I70" s="96" t="s">
        <v>61</v>
      </c>
      <c r="J70" s="85" t="s">
        <v>23</v>
      </c>
      <c r="K70" s="28">
        <v>1</v>
      </c>
      <c r="L70" s="108">
        <v>615382.11</v>
      </c>
      <c r="M70" s="109">
        <f>K70*L70</f>
        <v>615382.11</v>
      </c>
    </row>
    <row r="71" spans="1:13" s="46" customFormat="1" ht="45" customHeight="1" x14ac:dyDescent="0.25">
      <c r="A71" s="75">
        <v>6003</v>
      </c>
      <c r="B71" s="70" t="s">
        <v>88</v>
      </c>
      <c r="C71" s="20" t="s">
        <v>89</v>
      </c>
      <c r="D71" s="103"/>
      <c r="E71" s="105"/>
      <c r="F71" s="86"/>
      <c r="G71" s="85"/>
      <c r="H71" s="103"/>
      <c r="I71" s="96" t="s">
        <v>61</v>
      </c>
      <c r="J71" s="85" t="s">
        <v>23</v>
      </c>
      <c r="K71" s="28">
        <v>1</v>
      </c>
      <c r="L71" s="115">
        <v>593063.94999999995</v>
      </c>
      <c r="M71" s="109">
        <f t="shared" ref="M71:M83" si="3">K71*L71</f>
        <v>593063.94999999995</v>
      </c>
    </row>
    <row r="72" spans="1:13" s="190" customFormat="1" ht="30" x14ac:dyDescent="0.25">
      <c r="A72" s="151">
        <v>6004</v>
      </c>
      <c r="B72" s="188" t="s">
        <v>115</v>
      </c>
      <c r="C72" s="153" t="s">
        <v>117</v>
      </c>
      <c r="D72" s="154"/>
      <c r="E72" s="155"/>
      <c r="F72" s="156"/>
      <c r="G72" s="157"/>
      <c r="H72" s="154"/>
      <c r="I72" s="158" t="s">
        <v>61</v>
      </c>
      <c r="J72" s="157" t="s">
        <v>23</v>
      </c>
      <c r="K72" s="159">
        <v>0</v>
      </c>
      <c r="L72" s="189">
        <v>35680</v>
      </c>
      <c r="M72" s="117">
        <f t="shared" si="3"/>
        <v>0</v>
      </c>
    </row>
    <row r="73" spans="1:13" s="190" customFormat="1" ht="30" x14ac:dyDescent="0.25">
      <c r="A73" s="151">
        <v>6005</v>
      </c>
      <c r="B73" s="188" t="s">
        <v>116</v>
      </c>
      <c r="C73" s="153" t="s">
        <v>118</v>
      </c>
      <c r="D73" s="154"/>
      <c r="E73" s="155"/>
      <c r="F73" s="156"/>
      <c r="G73" s="157"/>
      <c r="H73" s="154"/>
      <c r="I73" s="158" t="s">
        <v>61</v>
      </c>
      <c r="J73" s="157" t="s">
        <v>23</v>
      </c>
      <c r="K73" s="159">
        <v>0</v>
      </c>
      <c r="L73" s="189">
        <v>55316</v>
      </c>
      <c r="M73" s="117">
        <f t="shared" si="3"/>
        <v>0</v>
      </c>
    </row>
    <row r="74" spans="1:13" s="46" customFormat="1" x14ac:dyDescent="0.25">
      <c r="A74" s="75">
        <v>6006</v>
      </c>
      <c r="B74" s="126" t="s">
        <v>90</v>
      </c>
      <c r="C74" s="127" t="s">
        <v>91</v>
      </c>
      <c r="D74" s="103"/>
      <c r="E74" s="105"/>
      <c r="F74" s="86"/>
      <c r="G74" s="85"/>
      <c r="H74" s="103"/>
      <c r="I74" s="96" t="s">
        <v>61</v>
      </c>
      <c r="J74" s="85" t="s">
        <v>57</v>
      </c>
      <c r="K74" s="74">
        <v>3737</v>
      </c>
      <c r="L74" s="115">
        <v>2.57</v>
      </c>
      <c r="M74" s="109">
        <f t="shared" si="3"/>
        <v>9604.09</v>
      </c>
    </row>
    <row r="75" spans="1:13" s="46" customFormat="1" x14ac:dyDescent="0.25">
      <c r="A75" s="75">
        <v>6007</v>
      </c>
      <c r="B75" s="126" t="s">
        <v>92</v>
      </c>
      <c r="C75" s="127" t="s">
        <v>93</v>
      </c>
      <c r="D75" s="103"/>
      <c r="E75" s="105"/>
      <c r="F75" s="86"/>
      <c r="G75" s="85"/>
      <c r="H75" s="103"/>
      <c r="I75" s="96" t="s">
        <v>61</v>
      </c>
      <c r="J75" s="85" t="s">
        <v>57</v>
      </c>
      <c r="K75" s="74">
        <v>1634</v>
      </c>
      <c r="L75" s="115">
        <v>20.65</v>
      </c>
      <c r="M75" s="109">
        <f t="shared" si="3"/>
        <v>33742.1</v>
      </c>
    </row>
    <row r="76" spans="1:13" x14ac:dyDescent="0.25">
      <c r="A76" s="75">
        <v>6008</v>
      </c>
      <c r="B76" s="128" t="s">
        <v>94</v>
      </c>
      <c r="C76" s="129" t="s">
        <v>103</v>
      </c>
      <c r="D76" s="103"/>
      <c r="E76" s="105"/>
      <c r="F76" s="86"/>
      <c r="G76" s="85"/>
      <c r="H76" s="103"/>
      <c r="I76" s="96" t="s">
        <v>61</v>
      </c>
      <c r="J76" s="85" t="s">
        <v>57</v>
      </c>
      <c r="K76" s="74">
        <v>3834</v>
      </c>
      <c r="L76" s="108">
        <v>4.2</v>
      </c>
      <c r="M76" s="109">
        <f t="shared" si="3"/>
        <v>16102.800000000001</v>
      </c>
    </row>
    <row r="77" spans="1:13" x14ac:dyDescent="0.25">
      <c r="A77" s="75">
        <v>6009</v>
      </c>
      <c r="B77" s="128" t="s">
        <v>95</v>
      </c>
      <c r="C77" s="129" t="s">
        <v>104</v>
      </c>
      <c r="D77" s="103"/>
      <c r="E77" s="105"/>
      <c r="F77" s="86"/>
      <c r="G77" s="85"/>
      <c r="H77" s="103"/>
      <c r="I77" s="96" t="s">
        <v>61</v>
      </c>
      <c r="J77" s="85" t="s">
        <v>57</v>
      </c>
      <c r="K77" s="74">
        <v>4060</v>
      </c>
      <c r="L77" s="108">
        <v>0.74</v>
      </c>
      <c r="M77" s="109">
        <f t="shared" si="3"/>
        <v>3004.4</v>
      </c>
    </row>
    <row r="78" spans="1:13" x14ac:dyDescent="0.25">
      <c r="A78" s="75">
        <v>6010</v>
      </c>
      <c r="B78" s="128" t="s">
        <v>96</v>
      </c>
      <c r="C78" s="129" t="s">
        <v>105</v>
      </c>
      <c r="D78" s="103"/>
      <c r="E78" s="105"/>
      <c r="F78" s="86"/>
      <c r="G78" s="85"/>
      <c r="H78" s="103"/>
      <c r="I78" s="96" t="s">
        <v>61</v>
      </c>
      <c r="J78" s="85" t="s">
        <v>52</v>
      </c>
      <c r="K78" s="74">
        <v>531</v>
      </c>
      <c r="L78" s="108">
        <v>93.9</v>
      </c>
      <c r="M78" s="109">
        <f t="shared" si="3"/>
        <v>49860.9</v>
      </c>
    </row>
    <row r="79" spans="1:13" x14ac:dyDescent="0.25">
      <c r="A79" s="75">
        <v>6011</v>
      </c>
      <c r="B79" s="128" t="s">
        <v>97</v>
      </c>
      <c r="C79" s="129" t="s">
        <v>106</v>
      </c>
      <c r="D79" s="103"/>
      <c r="E79" s="105"/>
      <c r="F79" s="86"/>
      <c r="G79" s="85"/>
      <c r="H79" s="103"/>
      <c r="I79" s="96" t="s">
        <v>61</v>
      </c>
      <c r="J79" s="85" t="s">
        <v>52</v>
      </c>
      <c r="K79" s="74">
        <v>531</v>
      </c>
      <c r="L79" s="108">
        <v>68.349999999999994</v>
      </c>
      <c r="M79" s="109">
        <f t="shared" si="3"/>
        <v>36293.85</v>
      </c>
    </row>
    <row r="80" spans="1:13" ht="30" customHeight="1" x14ac:dyDescent="0.25">
      <c r="A80" s="75">
        <v>6012</v>
      </c>
      <c r="B80" s="128" t="s">
        <v>98</v>
      </c>
      <c r="C80" s="129" t="s">
        <v>107</v>
      </c>
      <c r="D80" s="103"/>
      <c r="E80" s="105"/>
      <c r="F80" s="86"/>
      <c r="G80" s="85"/>
      <c r="H80" s="103"/>
      <c r="I80" s="96" t="s">
        <v>61</v>
      </c>
      <c r="J80" s="85" t="s">
        <v>52</v>
      </c>
      <c r="K80" s="74">
        <v>531</v>
      </c>
      <c r="L80" s="108">
        <v>65.25</v>
      </c>
      <c r="M80" s="109">
        <f t="shared" si="3"/>
        <v>34647.75</v>
      </c>
    </row>
    <row r="81" spans="1:13" x14ac:dyDescent="0.25">
      <c r="A81" s="75">
        <v>6013</v>
      </c>
      <c r="B81" s="128" t="s">
        <v>99</v>
      </c>
      <c r="C81" s="129" t="s">
        <v>108</v>
      </c>
      <c r="D81" s="103"/>
      <c r="E81" s="105"/>
      <c r="F81" s="86"/>
      <c r="G81" s="85"/>
      <c r="H81" s="103"/>
      <c r="I81" s="96" t="s">
        <v>61</v>
      </c>
      <c r="J81" s="85" t="s">
        <v>52</v>
      </c>
      <c r="K81" s="74">
        <v>531</v>
      </c>
      <c r="L81" s="108">
        <v>138.55000000000001</v>
      </c>
      <c r="M81" s="109">
        <f t="shared" si="3"/>
        <v>73570.05</v>
      </c>
    </row>
    <row r="82" spans="1:13" x14ac:dyDescent="0.25">
      <c r="A82" s="75">
        <v>6014</v>
      </c>
      <c r="B82" s="128" t="s">
        <v>100</v>
      </c>
      <c r="C82" s="129" t="s">
        <v>109</v>
      </c>
      <c r="D82" s="103"/>
      <c r="E82" s="105"/>
      <c r="F82" s="86"/>
      <c r="G82" s="85"/>
      <c r="H82" s="103"/>
      <c r="I82" s="96" t="s">
        <v>61</v>
      </c>
      <c r="J82" s="85" t="s">
        <v>23</v>
      </c>
      <c r="K82" s="74">
        <v>1</v>
      </c>
      <c r="L82" s="108">
        <v>9800</v>
      </c>
      <c r="M82" s="109">
        <f t="shared" si="3"/>
        <v>9800</v>
      </c>
    </row>
    <row r="83" spans="1:13" x14ac:dyDescent="0.25">
      <c r="A83" s="75">
        <v>6015</v>
      </c>
      <c r="B83" s="128" t="s">
        <v>101</v>
      </c>
      <c r="C83" s="129" t="s">
        <v>110</v>
      </c>
      <c r="D83" s="103"/>
      <c r="E83" s="105"/>
      <c r="F83" s="86"/>
      <c r="G83" s="85"/>
      <c r="H83" s="103"/>
      <c r="I83" s="96" t="s">
        <v>61</v>
      </c>
      <c r="J83" s="85" t="s">
        <v>57</v>
      </c>
      <c r="K83" s="74">
        <v>666</v>
      </c>
      <c r="L83" s="108">
        <v>6</v>
      </c>
      <c r="M83" s="109">
        <f t="shared" si="3"/>
        <v>3996</v>
      </c>
    </row>
    <row r="84" spans="1:13" x14ac:dyDescent="0.25">
      <c r="A84" s="75">
        <v>6016</v>
      </c>
      <c r="B84" s="128" t="s">
        <v>102</v>
      </c>
      <c r="C84" s="129" t="s">
        <v>111</v>
      </c>
      <c r="D84" s="103"/>
      <c r="E84" s="105"/>
      <c r="F84" s="86"/>
      <c r="G84" s="85"/>
      <c r="H84" s="103"/>
      <c r="I84" s="96" t="s">
        <v>61</v>
      </c>
      <c r="J84" s="85" t="s">
        <v>23</v>
      </c>
      <c r="K84" s="74">
        <v>1</v>
      </c>
      <c r="L84" s="108">
        <v>4400</v>
      </c>
      <c r="M84" s="109">
        <f>K84*L84</f>
        <v>4400</v>
      </c>
    </row>
    <row r="85" spans="1:13" s="160" customFormat="1" ht="30.75" thickBot="1" x14ac:dyDescent="0.3">
      <c r="A85" s="151">
        <v>6017</v>
      </c>
      <c r="B85" s="152" t="s">
        <v>141</v>
      </c>
      <c r="C85" s="153" t="s">
        <v>142</v>
      </c>
      <c r="D85" s="154"/>
      <c r="E85" s="155"/>
      <c r="F85" s="156"/>
      <c r="G85" s="157"/>
      <c r="H85" s="154"/>
      <c r="I85" s="158" t="s">
        <v>140</v>
      </c>
      <c r="J85" s="157" t="s">
        <v>23</v>
      </c>
      <c r="K85" s="159">
        <v>1</v>
      </c>
      <c r="L85" s="116">
        <v>24806.11</v>
      </c>
      <c r="M85" s="117">
        <f>K85*L85</f>
        <v>24806.11</v>
      </c>
    </row>
    <row r="86" spans="1:13" ht="15.75" thickBot="1" x14ac:dyDescent="0.3">
      <c r="A86" s="137" t="s">
        <v>49</v>
      </c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12">
        <f>SUM(M69:M71,M74:M85)</f>
        <v>1875201.6500000001</v>
      </c>
    </row>
    <row r="87" spans="1:13" x14ac:dyDescent="0.25">
      <c r="A87" s="52"/>
      <c r="B87" s="22"/>
      <c r="C87" s="19"/>
      <c r="D87" s="48"/>
      <c r="E87" s="43"/>
      <c r="F87" s="43"/>
      <c r="G87" s="43"/>
      <c r="H87" s="43"/>
      <c r="I87" s="43"/>
      <c r="J87" s="43"/>
      <c r="K87" s="27"/>
      <c r="L87" s="36"/>
      <c r="M87" s="33"/>
    </row>
    <row r="88" spans="1:13" ht="15.75" thickBot="1" x14ac:dyDescent="0.3">
      <c r="A88" s="51" t="s">
        <v>59</v>
      </c>
      <c r="B88" s="21"/>
      <c r="C88" s="3"/>
      <c r="D88" s="48"/>
      <c r="E88" s="43"/>
      <c r="F88" s="43"/>
      <c r="G88" s="43"/>
      <c r="H88" s="43"/>
      <c r="I88" s="43"/>
      <c r="J88" s="43"/>
      <c r="K88" s="27"/>
      <c r="L88" s="31"/>
      <c r="M88" s="36"/>
    </row>
    <row r="89" spans="1:13" s="9" customFormat="1" ht="120.75" thickBot="1" x14ac:dyDescent="0.3">
      <c r="A89" s="24" t="s">
        <v>0</v>
      </c>
      <c r="B89" s="4" t="s">
        <v>1</v>
      </c>
      <c r="C89" s="5" t="s">
        <v>2</v>
      </c>
      <c r="D89" s="1" t="s">
        <v>3</v>
      </c>
      <c r="E89" s="6" t="s">
        <v>4</v>
      </c>
      <c r="F89" s="5" t="s">
        <v>5</v>
      </c>
      <c r="G89" s="4" t="s">
        <v>6</v>
      </c>
      <c r="H89" s="1" t="s">
        <v>7</v>
      </c>
      <c r="I89" s="25" t="s">
        <v>8</v>
      </c>
      <c r="J89" s="4" t="s">
        <v>9</v>
      </c>
      <c r="K89" s="26" t="s">
        <v>10</v>
      </c>
      <c r="L89" s="7" t="s">
        <v>11</v>
      </c>
      <c r="M89" s="8" t="s">
        <v>12</v>
      </c>
    </row>
    <row r="90" spans="1:13" ht="15.75" thickBot="1" x14ac:dyDescent="0.3">
      <c r="A90" s="44">
        <v>9001</v>
      </c>
      <c r="B90" s="66" t="s">
        <v>112</v>
      </c>
      <c r="C90" s="10" t="s">
        <v>113</v>
      </c>
      <c r="D90" s="11"/>
      <c r="E90" s="34"/>
      <c r="F90" s="35"/>
      <c r="G90" s="37"/>
      <c r="H90" s="11"/>
      <c r="I90" s="38" t="s">
        <v>61</v>
      </c>
      <c r="J90" s="34" t="s">
        <v>23</v>
      </c>
      <c r="K90" s="30">
        <v>1</v>
      </c>
      <c r="L90" s="106">
        <v>90568.8</v>
      </c>
      <c r="M90" s="107">
        <f>K90*L90</f>
        <v>90568.8</v>
      </c>
    </row>
    <row r="91" spans="1:13" ht="15.75" thickBot="1" x14ac:dyDescent="0.3">
      <c r="A91" s="137" t="s">
        <v>49</v>
      </c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12">
        <f>SUM(M90)</f>
        <v>90568.8</v>
      </c>
    </row>
  </sheetData>
  <mergeCells count="10">
    <mergeCell ref="A3:M3"/>
    <mergeCell ref="H8:L8"/>
    <mergeCell ref="H9:L9"/>
    <mergeCell ref="H10:L10"/>
    <mergeCell ref="A33:L33"/>
    <mergeCell ref="A91:L91"/>
    <mergeCell ref="A65:L65"/>
    <mergeCell ref="A86:L86"/>
    <mergeCell ref="A39:L39"/>
    <mergeCell ref="A57:L5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12ecab-3ef4-40ad-a1d8-e40d370ead12">
      <Terms xmlns="http://schemas.microsoft.com/office/infopath/2007/PartnerControls"/>
    </lcf76f155ced4ddcb4097134ff3c332f>
    <TaxCatchAll xmlns="eb48c99d-e719-43fe-ab93-d4579514a56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FACDF91713E4C845B4F3451704FC5" ma:contentTypeVersion="16" ma:contentTypeDescription="Create a new document." ma:contentTypeScope="" ma:versionID="32d609c4a4a248a691fa1f38cfb2d007">
  <xsd:schema xmlns:xsd="http://www.w3.org/2001/XMLSchema" xmlns:xs="http://www.w3.org/2001/XMLSchema" xmlns:p="http://schemas.microsoft.com/office/2006/metadata/properties" xmlns:ns2="f612ecab-3ef4-40ad-a1d8-e40d370ead12" xmlns:ns3="eb48c99d-e719-43fe-ab93-d4579514a561" targetNamespace="http://schemas.microsoft.com/office/2006/metadata/properties" ma:root="true" ma:fieldsID="4d4f8e287626187bca1c2a6cddf3895f" ns2:_="" ns3:_="">
    <xsd:import namespace="f612ecab-3ef4-40ad-a1d8-e40d370ead12"/>
    <xsd:import namespace="eb48c99d-e719-43fe-ab93-d4579514a5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2ecab-3ef4-40ad-a1d8-e40d370ea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fabd3c9-ad47-4323-a977-0f035c422b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8c99d-e719-43fe-ab93-d4579514a56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d74654-bb74-47af-9c83-8cb95aa8dc66}" ma:internalName="TaxCatchAll" ma:showField="CatchAllData" ma:web="eb48c99d-e719-43fe-ab93-d4579514a5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E53C3-BF2E-4A79-826C-15C2DF9601E6}">
  <ds:schemaRefs>
    <ds:schemaRef ds:uri="http://schemas.microsoft.com/office/2006/metadata/properties"/>
    <ds:schemaRef ds:uri="http://schemas.microsoft.com/office/infopath/2007/PartnerControls"/>
    <ds:schemaRef ds:uri="743e0fd4-8473-4080-ad2e-67b9929a4dca"/>
    <ds:schemaRef ds:uri="b9666b98-1476-47ec-a25b-2672da84519a"/>
    <ds:schemaRef ds:uri="f612ecab-3ef4-40ad-a1d8-e40d370ead12"/>
    <ds:schemaRef ds:uri="eb48c99d-e719-43fe-ab93-d4579514a561"/>
  </ds:schemaRefs>
</ds:datastoreItem>
</file>

<file path=customXml/itemProps2.xml><?xml version="1.0" encoding="utf-8"?>
<ds:datastoreItem xmlns:ds="http://schemas.openxmlformats.org/officeDocument/2006/customXml" ds:itemID="{7315F98F-AD20-47F7-A1D7-6F6268EA3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12ecab-3ef4-40ad-a1d8-e40d370ead12"/>
    <ds:schemaRef ds:uri="eb48c99d-e719-43fe-ab93-d4579514a5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6F5209-0EBB-4AB2-A24B-C29B2102AD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TagadiECO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</dc:creator>
  <cp:keywords/>
  <dc:description/>
  <cp:lastModifiedBy>Martin Taal</cp:lastModifiedBy>
  <cp:revision/>
  <dcterms:created xsi:type="dcterms:W3CDTF">2015-06-05T18:17:20Z</dcterms:created>
  <dcterms:modified xsi:type="dcterms:W3CDTF">2024-03-07T07:40:26Z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0x01010028565B9869961248B9B4B874456EF588</vt:lpwstr>
  </property>
  <property fmtid="{D5CDD505-2E9C-101B-9397-08002B2CF9AE}" pid="3" name="MediaServiceImageTags">
    <vt:lpwstr/>
  </property>
</Properties>
</file>